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9690" windowHeight="7290" tabRatio="748" firstSheet="1" activeTab="7"/>
  </bookViews>
  <sheets>
    <sheet name="data" sheetId="1" state="hidden" r:id="rId1"/>
    <sheet name="T" sheetId="2" r:id="rId2"/>
    <sheet name="A" sheetId="3" r:id="rId3"/>
    <sheet name="S" sheetId="4" r:id="rId4"/>
    <sheet name="Renew LL" sheetId="5" r:id="rId5"/>
    <sheet name="Restr" sheetId="6" r:id="rId6"/>
    <sheet name="Reloc" sheetId="7" r:id="rId7"/>
    <sheet name="ELO" sheetId="8" r:id="rId8"/>
  </sheets>
  <definedNames>
    <definedName name="AmPer">'data'!$F$6</definedName>
    <definedName name="cpi">'data'!$F$7</definedName>
    <definedName name="Nper">'data'!$F$5</definedName>
    <definedName name="NPV">'data'!$F$5</definedName>
    <definedName name="_xlnm.Print_Area" localSheetId="2">'A'!$K$1:$AC$57</definedName>
    <definedName name="_xlnm.Print_Area" localSheetId="0">'data'!$A$1:$T$3</definedName>
    <definedName name="_xlnm.Print_Area" localSheetId="7">'ELO'!$A$1:$W$24,'ELO'!$A$32:$W$57</definedName>
    <definedName name="_xlnm.Print_Area" localSheetId="6">'Reloc'!$A$1:$W$42,'Reloc'!$A$44:$W$70</definedName>
    <definedName name="_xlnm.Print_Area" localSheetId="4">'Renew LL'!$A$1:$W$46,'Renew LL'!$A$48:$W$75</definedName>
    <definedName name="_xlnm.Print_Area" localSheetId="5">'Restr'!$A$1:$S$38,'Restr'!$A$40:$S$65</definedName>
    <definedName name="_xlnm.Print_Area" localSheetId="3">'S'!$A$1:$P$42</definedName>
    <definedName name="_xlnm.Print_Area" localSheetId="1">'T'!$J$1:$AB$57</definedName>
    <definedName name="_xlnm.Print_Titles" localSheetId="7">'ELO'!$1:$9</definedName>
    <definedName name="_xlnm.Print_Titles" localSheetId="6">'Reloc'!$1:$12</definedName>
    <definedName name="_xlnm.Print_Titles" localSheetId="4">'Renew LL'!$1:$11</definedName>
    <definedName name="_xlnm.Print_Titles" localSheetId="5">'Restr'!$1:$10</definedName>
    <definedName name="_xlnm.Print_Titles" localSheetId="3">'S'!$A:$H,'S'!$1:$9</definedName>
    <definedName name="sf">'data'!#REF!</definedName>
    <definedName name="taxrate">'data'!$F$8</definedName>
    <definedName name="wrn.1stTargetMark10year." localSheetId="7" hidden="1">{#N/A,#N/A,TRUE,"TotalChart";#N/A,#N/A,TRUE,"AnnualChart";#N/A,#N/A,TRUE,"Summary1";#N/A,#N/A,TRUE,"Summary2";#N/A,#N/A,TRUE,"OverlookII-10";#N/A,#N/A,TRUE,"Piedmont14-10";#N/A,#N/A,TRUE,"TowerPlace100-10";#N/A,#N/A,TRUE,"TowerPlace200-10";#N/A,#N/A,TRUE,"Glenridge-10";#N/A,#N/A,TRUE,"Parkside-10";#N/A,#N/A,TRUE,"Lenox-10";#N/A,#N/A,TRUE,"Securities-10";#N/A,#N/A,TRUE,"OnePiedmont-10";#N/A,#N/A,TRUE,"FifteenPiedmont-10"}</definedName>
    <definedName name="wrn.1stTargetMark10year." localSheetId="6" hidden="1">{#N/A,#N/A,TRUE,"TotalChart";#N/A,#N/A,TRUE,"AnnualChart";#N/A,#N/A,TRUE,"Summary1";#N/A,#N/A,TRUE,"Summary2";#N/A,#N/A,TRUE,"OverlookII-10";#N/A,#N/A,TRUE,"Piedmont14-10";#N/A,#N/A,TRUE,"TowerPlace100-10";#N/A,#N/A,TRUE,"TowerPlace200-10";#N/A,#N/A,TRUE,"Glenridge-10";#N/A,#N/A,TRUE,"Parkside-10";#N/A,#N/A,TRUE,"Lenox-10";#N/A,#N/A,TRUE,"Securities-10";#N/A,#N/A,TRUE,"OnePiedmont-10";#N/A,#N/A,TRUE,"FifteenPiedmont-10"}</definedName>
    <definedName name="wrn.1stTargetMark10year." localSheetId="4" hidden="1">{#N/A,#N/A,TRUE,"TotalChart";#N/A,#N/A,TRUE,"AnnualChart";#N/A,#N/A,TRUE,"Summary1";#N/A,#N/A,TRUE,"Summary2";#N/A,#N/A,TRUE,"OverlookII-10";#N/A,#N/A,TRUE,"Piedmont14-10";#N/A,#N/A,TRUE,"TowerPlace100-10";#N/A,#N/A,TRUE,"TowerPlace200-10";#N/A,#N/A,TRUE,"Glenridge-10";#N/A,#N/A,TRUE,"Parkside-10";#N/A,#N/A,TRUE,"Lenox-10";#N/A,#N/A,TRUE,"Securities-10";#N/A,#N/A,TRUE,"OnePiedmont-10";#N/A,#N/A,TRUE,"FifteenPiedmont-10"}</definedName>
    <definedName name="wrn.1stTargetMark10year." localSheetId="5" hidden="1">{#N/A,#N/A,TRUE,"TotalChart";#N/A,#N/A,TRUE,"AnnualChart";#N/A,#N/A,TRUE,"Summary1";#N/A,#N/A,TRUE,"Summary2";#N/A,#N/A,TRUE,"OverlookII-10";#N/A,#N/A,TRUE,"Piedmont14-10";#N/A,#N/A,TRUE,"TowerPlace100-10";#N/A,#N/A,TRUE,"TowerPlace200-10";#N/A,#N/A,TRUE,"Glenridge-10";#N/A,#N/A,TRUE,"Parkside-10";#N/A,#N/A,TRUE,"Lenox-10";#N/A,#N/A,TRUE,"Securities-10";#N/A,#N/A,TRUE,"OnePiedmont-10";#N/A,#N/A,TRUE,"FifteenPiedmont-10"}</definedName>
    <definedName name="wrn.7yrTargetMarket01." localSheetId="7" hidden="1">{#N/A,#N/A,TRUE,"TotalChart";#N/A,#N/A,TRUE,"AnnualChart";#N/A,#N/A,TRUE,"Summary1";#N/A,#N/A,TRUE,"Summary2";#N/A,#N/A,TRUE,"OverlookII-7";#N/A,#N/A,TRUE,"Piedmont14-7";#N/A,#N/A,TRUE,"Parkside-7";#N/A,#N/A,TRUE,"Lenox-7";#N/A,#N/A,TRUE,"Securities-7";#N/A,#N/A,TRUE,"OnePiedmont-7";#N/A,#N/A,TRUE,"FifteenPiedmont-7"}</definedName>
    <definedName name="wrn.7yrTargetMarket01." localSheetId="6" hidden="1">{#N/A,#N/A,TRUE,"TotalChart";#N/A,#N/A,TRUE,"AnnualChart";#N/A,#N/A,TRUE,"Summary1";#N/A,#N/A,TRUE,"Summary2";#N/A,#N/A,TRUE,"OverlookII-7";#N/A,#N/A,TRUE,"Piedmont14-7";#N/A,#N/A,TRUE,"Parkside-7";#N/A,#N/A,TRUE,"Lenox-7";#N/A,#N/A,TRUE,"Securities-7";#N/A,#N/A,TRUE,"OnePiedmont-7";#N/A,#N/A,TRUE,"FifteenPiedmont-7"}</definedName>
    <definedName name="wrn.7yrTargetMarket01." localSheetId="4" hidden="1">{#N/A,#N/A,TRUE,"TotalChart";#N/A,#N/A,TRUE,"AnnualChart";#N/A,#N/A,TRUE,"Summary1";#N/A,#N/A,TRUE,"Summary2";#N/A,#N/A,TRUE,"OverlookII-7";#N/A,#N/A,TRUE,"Piedmont14-7";#N/A,#N/A,TRUE,"Parkside-7";#N/A,#N/A,TRUE,"Lenox-7";#N/A,#N/A,TRUE,"Securities-7";#N/A,#N/A,TRUE,"OnePiedmont-7";#N/A,#N/A,TRUE,"FifteenPiedmont-7"}</definedName>
    <definedName name="wrn.7yrTargetMarket01." localSheetId="5" hidden="1">{#N/A,#N/A,TRUE,"TotalChart";#N/A,#N/A,TRUE,"AnnualChart";#N/A,#N/A,TRUE,"Summary1";#N/A,#N/A,TRUE,"Summary2";#N/A,#N/A,TRUE,"OverlookII-7";#N/A,#N/A,TRUE,"Piedmont14-7";#N/A,#N/A,TRUE,"Parkside-7";#N/A,#N/A,TRUE,"Lenox-7";#N/A,#N/A,TRUE,"Securities-7";#N/A,#N/A,TRUE,"OnePiedmont-7";#N/A,#N/A,TRUE,"FifteenPiedmont-7"}</definedName>
    <definedName name="wrn.Ameritel." localSheetId="2" hidden="1">{#N/A,#N/A,TRUE,"T-5Yr";#N/A,#N/A,TRUE,"T-7yr";#N/A,#N/A,TRUE,"S";#N/A,#N/A,TRUE,"2000Satellite-7";#N/A,#N/A,TRUE,"Avalon North-7";#N/A,#N/A,TRUE,"2000Satellite-5";#N/A,#N/A,TRUE,"Avalon North-5"}</definedName>
    <definedName name="wrn.Ameritel." localSheetId="7" hidden="1">{#N/A,#N/A,TRUE,"T-5Yr";#N/A,#N/A,TRUE,"T-7yr";#N/A,#N/A,TRUE,"S";#N/A,#N/A,TRUE,"2000Satellite-7";#N/A,#N/A,TRUE,"Avalon North-7";#N/A,#N/A,TRUE,"2000Satellite-5";#N/A,#N/A,TRUE,"Avalon North-5"}</definedName>
    <definedName name="wrn.Ameritel." localSheetId="6" hidden="1">{#N/A,#N/A,TRUE,"T-5Yr";#N/A,#N/A,TRUE,"T-7yr";#N/A,#N/A,TRUE,"S";#N/A,#N/A,TRUE,"2000Satellite-7";#N/A,#N/A,TRUE,"Avalon North-7";#N/A,#N/A,TRUE,"2000Satellite-5";#N/A,#N/A,TRUE,"Avalon North-5"}</definedName>
    <definedName name="wrn.Ameritel." localSheetId="4" hidden="1">{#N/A,#N/A,TRUE,"T-5Yr";#N/A,#N/A,TRUE,"T-7yr";#N/A,#N/A,TRUE,"S";#N/A,#N/A,TRUE,"2000Satellite-7";#N/A,#N/A,TRUE,"Avalon North-7";#N/A,#N/A,TRUE,"2000Satellite-5";#N/A,#N/A,TRUE,"Avalon North-5"}</definedName>
    <definedName name="wrn.Ameritel." localSheetId="5" hidden="1">{#N/A,#N/A,TRUE,"T-5Yr";#N/A,#N/A,TRUE,"T-7yr";#N/A,#N/A,TRUE,"S";#N/A,#N/A,TRUE,"2000Satellite-7";#N/A,#N/A,TRUE,"Avalon North-7";#N/A,#N/A,TRUE,"2000Satellite-5";#N/A,#N/A,TRUE,"Avalon North-5"}</definedName>
    <definedName name="wrn.Ameritel." hidden="1">{#N/A,#N/A,TRUE,"T-5Yr";#N/A,#N/A,TRUE,"T-7yr";#N/A,#N/A,TRUE,"S";#N/A,#N/A,TRUE,"2000Satellite-7";#N/A,#N/A,TRUE,"Avalon North-7";#N/A,#N/A,TRUE,"2000Satellite-5";#N/A,#N/A,TRUE,"Avalon North-5"}</definedName>
    <definedName name="wrn.MarriottCall01." localSheetId="7" hidden="1">{#N/A,#N/A,TRUE,"CTotalChart";#N/A,#N/A,TRUE,"CAnnualChart";#N/A,#N/A,TRUE,"CSummary1";#N/A,#N/A,TRUE,"CHarris";#N/A,#N/A,TRUE,"CEquitable";#N/A,#N/A,TRUE,"CPavillion";#N/A,#N/A,TRUE,"CPerimeter400";#N/A,#N/A,TRUE,"C219Perimeter"}</definedName>
    <definedName name="wrn.MarriottCall01." localSheetId="6" hidden="1">{#N/A,#N/A,TRUE,"CTotalChart";#N/A,#N/A,TRUE,"CAnnualChart";#N/A,#N/A,TRUE,"CSummary1";#N/A,#N/A,TRUE,"CHarris";#N/A,#N/A,TRUE,"CEquitable";#N/A,#N/A,TRUE,"CPavillion";#N/A,#N/A,TRUE,"CPerimeter400";#N/A,#N/A,TRUE,"C219Perimeter"}</definedName>
    <definedName name="wrn.MarriottCall01." localSheetId="4" hidden="1">{#N/A,#N/A,TRUE,"CTotalChart";#N/A,#N/A,TRUE,"CAnnualChart";#N/A,#N/A,TRUE,"CSummary1";#N/A,#N/A,TRUE,"CHarris";#N/A,#N/A,TRUE,"CEquitable";#N/A,#N/A,TRUE,"CPavillion";#N/A,#N/A,TRUE,"CPerimeter400";#N/A,#N/A,TRUE,"C219Perimeter"}</definedName>
    <definedName name="wrn.MarriottCall01." localSheetId="5" hidden="1">{#N/A,#N/A,TRUE,"CTotalChart";#N/A,#N/A,TRUE,"CAnnualChart";#N/A,#N/A,TRUE,"CSummary1";#N/A,#N/A,TRUE,"CHarris";#N/A,#N/A,TRUE,"CEquitable";#N/A,#N/A,TRUE,"CPavillion";#N/A,#N/A,TRUE,"CPerimeter400";#N/A,#N/A,TRUE,"C219Perimeter"}</definedName>
    <definedName name="wrn.MarriottRegional01." localSheetId="7" hidden="1">{#N/A,#N/A,TRUE,"TotalChart";#N/A,#N/A,TRUE,"AnnualChart";#N/A,#N/A,TRUE,"Summary1";#N/A,#N/A,TRUE,"Summary2";#N/A,#N/A,TRUE,"380InterLL";#N/A,#N/A,TRUE,"380InterTen";#N/A,#N/A,TRUE,"PowersFerry";#N/A,#N/A,TRUE,"360InterNorth";#N/A,#N/A,TRUE,"Paces";#N/A,#N/A,TRUE,"Cumberland";#N/A,#N/A,TRUE,"Galleria"}</definedName>
    <definedName name="wrn.MarriottRegional01." localSheetId="6" hidden="1">{#N/A,#N/A,TRUE,"TotalChart";#N/A,#N/A,TRUE,"AnnualChart";#N/A,#N/A,TRUE,"Summary1";#N/A,#N/A,TRUE,"Summary2";#N/A,#N/A,TRUE,"380InterLL";#N/A,#N/A,TRUE,"380InterTen";#N/A,#N/A,TRUE,"PowersFerry";#N/A,#N/A,TRUE,"360InterNorth";#N/A,#N/A,TRUE,"Paces";#N/A,#N/A,TRUE,"Cumberland";#N/A,#N/A,TRUE,"Galleria"}</definedName>
    <definedName name="wrn.MarriottRegional01." localSheetId="4" hidden="1">{#N/A,#N/A,TRUE,"TotalChart";#N/A,#N/A,TRUE,"AnnualChart";#N/A,#N/A,TRUE,"Summary1";#N/A,#N/A,TRUE,"Summary2";#N/A,#N/A,TRUE,"380InterLL";#N/A,#N/A,TRUE,"380InterTen";#N/A,#N/A,TRUE,"PowersFerry";#N/A,#N/A,TRUE,"360InterNorth";#N/A,#N/A,TRUE,"Paces";#N/A,#N/A,TRUE,"Cumberland";#N/A,#N/A,TRUE,"Galleria"}</definedName>
    <definedName name="wrn.MarriottRegional01." localSheetId="5" hidden="1">{#N/A,#N/A,TRUE,"TotalChart";#N/A,#N/A,TRUE,"AnnualChart";#N/A,#N/A,TRUE,"Summary1";#N/A,#N/A,TRUE,"Summary2";#N/A,#N/A,TRUE,"380InterLL";#N/A,#N/A,TRUE,"380InterTen";#N/A,#N/A,TRUE,"PowersFerry";#N/A,#N/A,TRUE,"360InterNorth";#N/A,#N/A,TRUE,"Paces";#N/A,#N/A,TRUE,"Cumberland";#N/A,#N/A,TRUE,"Galleria"}</definedName>
    <definedName name="wrn.MarriottRegional01." localSheetId="3" hidden="1">{#N/A,#N/A,TRUE,"TotalChart";#N/A,#N/A,TRUE,"AnnualChart";#N/A,#N/A,TRUE,"Summary1";#N/A,#N/A,TRUE,"Summary2";#N/A,#N/A,TRUE,"380InterLL";#N/A,#N/A,TRUE,"380InterTen";#N/A,#N/A,TRUE,"PowersFerry";#N/A,#N/A,TRUE,"360InterNorth";#N/A,#N/A,TRUE,"Paces";#N/A,#N/A,TRUE,"Cumberland";#N/A,#N/A,TRUE,"Galleria"}</definedName>
    <definedName name="wrn.Medic07." localSheetId="2" hidden="1">{#N/A,#N/A,FALSE,"T";#N/A,#N/A,FALSE,"A";#N/A,#N/A,FALSE,"S";#N/A,#N/A,FALSE,"ForumI 7-21-98";#N/A,#N/A,FALSE,"ForumIV7-21-98";#N/A,#N/A,FALSE,"High7-15-98"}</definedName>
    <definedName name="wrn.Medic07." localSheetId="7" hidden="1">{#N/A,#N/A,FALSE,"T";#N/A,#N/A,FALSE,"A";#N/A,#N/A,FALSE,"S";#N/A,#N/A,FALSE,"ForumI 7-21-98";#N/A,#N/A,FALSE,"ForumIV7-21-98";#N/A,#N/A,FALSE,"High7-15-98"}</definedName>
    <definedName name="wrn.Medic07." localSheetId="6" hidden="1">{#N/A,#N/A,FALSE,"T";#N/A,#N/A,FALSE,"A";#N/A,#N/A,FALSE,"S";#N/A,#N/A,FALSE,"ForumI 7-21-98";#N/A,#N/A,FALSE,"ForumIV7-21-98";#N/A,#N/A,FALSE,"High7-15-98"}</definedName>
    <definedName name="wrn.Medic07." localSheetId="4" hidden="1">{#N/A,#N/A,FALSE,"T";#N/A,#N/A,FALSE,"A";#N/A,#N/A,FALSE,"S";#N/A,#N/A,FALSE,"ForumI 7-21-98";#N/A,#N/A,FALSE,"ForumIV7-21-98";#N/A,#N/A,FALSE,"High7-15-98"}</definedName>
    <definedName name="wrn.Medic07." localSheetId="5" hidden="1">{#N/A,#N/A,FALSE,"T";#N/A,#N/A,FALSE,"A";#N/A,#N/A,FALSE,"S";#N/A,#N/A,FALSE,"ForumI 7-21-98";#N/A,#N/A,FALSE,"ForumIV7-21-98";#N/A,#N/A,FALSE,"High7-15-98"}</definedName>
    <definedName name="wrn.Medic07." localSheetId="1" hidden="1">{#N/A,#N/A,FALSE,"T";#N/A,#N/A,FALSE,"A";#N/A,#N/A,FALSE,"S";#N/A,#N/A,FALSE,"ForumI 7-21-98";#N/A,#N/A,FALSE,"ForumIV7-21-98";#N/A,#N/A,FALSE,"High7-15-98"}</definedName>
    <definedName name="wrn.MedicCS04._.10." localSheetId="2" hidden="1">{#N/A,#N/A,TRUE,"S10";#N/A,#N/A,TRUE,"S2 10";#N/A,#N/A,TRUE,"ForI 10 Renew";#N/A,#N/A,TRUE,"ForII 10 Renew";#N/A,#N/A,TRUE,"Neuse 10 Renew";#N/A,#N/A,TRUE,"x29700 10";#N/A,#N/A,TRUE,"x29740 10";#N/A,#N/A,TRUE,"x22000 10";#N/A,#N/A,TRUE,"ForumI 10";#N/A,#N/A,TRUE,"High10"}</definedName>
    <definedName name="wrn.MedicCS04._.10." localSheetId="3" hidden="1">{#N/A,#N/A,TRUE,"S10";#N/A,#N/A,TRUE,"S2 10";#N/A,#N/A,TRUE,"ForI 10 Renew";#N/A,#N/A,TRUE,"ForII 10 Renew";#N/A,#N/A,TRUE,"Neuse 10 Renew";#N/A,#N/A,TRUE,"x29700 10";#N/A,#N/A,TRUE,"x29740 10";#N/A,#N/A,TRUE,"x22000 10";#N/A,#N/A,TRUE,"ForumI 10";#N/A,#N/A,TRUE,"High10"}</definedName>
    <definedName name="wrn.MedicCS04._.10." localSheetId="1" hidden="1">{#N/A,#N/A,TRUE,"S10";#N/A,#N/A,TRUE,"S2 10";#N/A,#N/A,TRUE,"ForI 10 Renew";#N/A,#N/A,TRUE,"ForII 10 Renew";#N/A,#N/A,TRUE,"Neuse 10 Renew";#N/A,#N/A,TRUE,"x29700 10";#N/A,#N/A,TRUE,"x29740 10";#N/A,#N/A,TRUE,"x22000 10";#N/A,#N/A,TRUE,"ForumI 10";#N/A,#N/A,TRUE,"High10"}</definedName>
    <definedName name="wrn.MedicCS04._.15." localSheetId="2" hidden="1">{#N/A,#N/A,TRUE,"S15";#N/A,#N/A,TRUE,"S2 15";#N/A,#N/A,TRUE,"ForI 15 Renew";#N/A,#N/A,TRUE,"ForII 15 Renew ";#N/A,#N/A,TRUE,"Neuse 15 Renew";#N/A,#N/A,TRUE,"x29700";#N/A,#N/A,TRUE,"x29740";#N/A,#N/A,TRUE,"x22000";#N/A,#N/A,TRUE,"ForumI 15";#N/A,#N/A,TRUE,"High15"}</definedName>
    <definedName name="wrn.MedicCS04._.15." localSheetId="3" hidden="1">{#N/A,#N/A,TRUE,"S15";#N/A,#N/A,TRUE,"S2 15";#N/A,#N/A,TRUE,"ForI 15 Renew";#N/A,#N/A,TRUE,"ForII 15 Renew ";#N/A,#N/A,TRUE,"Neuse 15 Renew";#N/A,#N/A,TRUE,"x29700";#N/A,#N/A,TRUE,"x29740";#N/A,#N/A,TRUE,"x22000";#N/A,#N/A,TRUE,"ForumI 15";#N/A,#N/A,TRUE,"High15"}</definedName>
    <definedName name="wrn.MedicCS04._.15." localSheetId="1" hidden="1">{#N/A,#N/A,TRUE,"S15";#N/A,#N/A,TRUE,"S2 15";#N/A,#N/A,TRUE,"ForI 15 Renew";#N/A,#N/A,TRUE,"ForII 15 Renew ";#N/A,#N/A,TRUE,"Neuse 15 Renew";#N/A,#N/A,TRUE,"x29700";#N/A,#N/A,TRUE,"x29740";#N/A,#N/A,TRUE,"x22000";#N/A,#N/A,TRUE,"ForumI 15";#N/A,#N/A,TRUE,"High15"}</definedName>
    <definedName name="wrn.PaperRecy01." localSheetId="7" hidden="1">{#N/A,#N/A,TRUE,"TotalChart";#N/A,#N/A,TRUE,"NPVChart";#N/A,#N/A,TRUE,"AnnualChart";#N/A,#N/A,TRUE,"S1";#N/A,#N/A,TRUE,"L";#N/A,#N/A,TRUE,"T";#N/A,#N/A,TRUE,"Multi";#N/A,#N/A,TRUE,"Sing"}</definedName>
    <definedName name="wrn.PaperRecy01." localSheetId="6" hidden="1">{#N/A,#N/A,TRUE,"TotalChart";#N/A,#N/A,TRUE,"NPVChart";#N/A,#N/A,TRUE,"AnnualChart";#N/A,#N/A,TRUE,"S1";#N/A,#N/A,TRUE,"L";#N/A,#N/A,TRUE,"T";#N/A,#N/A,TRUE,"Multi";#N/A,#N/A,TRUE,"Sing"}</definedName>
    <definedName name="wrn.PaperRecy01." localSheetId="4" hidden="1">{#N/A,#N/A,TRUE,"TotalChart";#N/A,#N/A,TRUE,"NPVChart";#N/A,#N/A,TRUE,"AnnualChart";#N/A,#N/A,TRUE,"S1";#N/A,#N/A,TRUE,"L";#N/A,#N/A,TRUE,"T";#N/A,#N/A,TRUE,"Multi";#N/A,#N/A,TRUE,"Sing"}</definedName>
    <definedName name="wrn.PaperRecy01." localSheetId="5" hidden="1">{#N/A,#N/A,TRUE,"TotalChart";#N/A,#N/A,TRUE,"NPVChart";#N/A,#N/A,TRUE,"AnnualChart";#N/A,#N/A,TRUE,"S1";#N/A,#N/A,TRUE,"L";#N/A,#N/A,TRUE,"T";#N/A,#N/A,TRUE,"Multi";#N/A,#N/A,TRUE,"Sing"}</definedName>
  </definedNames>
  <calcPr fullCalcOnLoad="1"/>
</workbook>
</file>

<file path=xl/sharedStrings.xml><?xml version="1.0" encoding="utf-8"?>
<sst xmlns="http://schemas.openxmlformats.org/spreadsheetml/2006/main" count="500" uniqueCount="162">
  <si>
    <t>SUMMARY OF ALTERNATIVES:</t>
  </si>
  <si>
    <t>ANNUAL OCCUPANCY COSTS</t>
  </si>
  <si>
    <t>Lease Year</t>
  </si>
  <si>
    <t>Annual</t>
  </si>
  <si>
    <t>Aggregate</t>
  </si>
  <si>
    <t>Occupancy</t>
  </si>
  <si>
    <t>Square</t>
  </si>
  <si>
    <t>Cost</t>
  </si>
  <si>
    <t>LY</t>
  </si>
  <si>
    <t>1st</t>
  </si>
  <si>
    <t>-</t>
  </si>
  <si>
    <t>Footage</t>
  </si>
  <si>
    <t>P.S.F.</t>
  </si>
  <si>
    <t>Tenant Construction Costs</t>
  </si>
  <si>
    <t>Operating</t>
  </si>
  <si>
    <t>Amortized</t>
  </si>
  <si>
    <t>TI</t>
  </si>
  <si>
    <t>Landlord</t>
  </si>
  <si>
    <t>Net Cash</t>
  </si>
  <si>
    <t>Rent</t>
  </si>
  <si>
    <t>Rental</t>
  </si>
  <si>
    <t>Allowance</t>
  </si>
  <si>
    <t>Shortfall</t>
  </si>
  <si>
    <t>Leased</t>
  </si>
  <si>
    <t>Rate</t>
  </si>
  <si>
    <t>Occupied</t>
  </si>
  <si>
    <t>(Footnotes to this analysis are on the following page.)</t>
  </si>
  <si>
    <t>Footnotes:</t>
  </si>
  <si>
    <t>The square footage occupied by the Tenant.</t>
  </si>
  <si>
    <t>Amortization Rate:</t>
  </si>
  <si>
    <t>NPV:</t>
  </si>
  <si>
    <t>CPI</t>
  </si>
  <si>
    <t xml:space="preserve">Net Cash </t>
  </si>
  <si>
    <t>(n/a)</t>
  </si>
  <si>
    <t>Differential Compared to Baseline:</t>
  </si>
  <si>
    <t>OE</t>
  </si>
  <si>
    <t>As these costs are reconciled on a calendar year basis, they are pro-rated to reflect the Tenant's lease year.</t>
  </si>
  <si>
    <t>10-Year Total</t>
  </si>
  <si>
    <t>(BASELINE FOR COMPARISON)</t>
  </si>
  <si>
    <t>10 YEAR TOTAL (2001 - 2010):</t>
  </si>
  <si>
    <t>RENT</t>
  </si>
  <si>
    <t xml:space="preserve">  LY 2001 - LY 2010</t>
  </si>
  <si>
    <t xml:space="preserve">  10 YEAR TOTAL:</t>
  </si>
  <si>
    <t>Full</t>
  </si>
  <si>
    <t>Service</t>
  </si>
  <si>
    <t>FS</t>
  </si>
  <si>
    <t>PassThrus</t>
  </si>
  <si>
    <t>The base rental rate is quoted on a full-service basis, including a base year index for operating expenses and real estate taxes.</t>
  </si>
  <si>
    <t>Total</t>
  </si>
  <si>
    <t>Disclaimer:</t>
  </si>
  <si>
    <t>Expense</t>
  </si>
  <si>
    <t>&amp; R.E. Tax</t>
  </si>
  <si>
    <t>Passthrus</t>
  </si>
  <si>
    <t>The square footage leased by the Tenant.</t>
  </si>
  <si>
    <t>Subtotal: Landlord Costs if Tenant Vacates Space</t>
  </si>
  <si>
    <t>2001 Value of Landlord's Cost to Release the Space</t>
  </si>
  <si>
    <t>Existing</t>
  </si>
  <si>
    <t>Difference</t>
  </si>
  <si>
    <t>Restructured</t>
  </si>
  <si>
    <t>Lease</t>
  </si>
  <si>
    <t>Market</t>
  </si>
  <si>
    <t>Obligation</t>
  </si>
  <si>
    <t>Represents the market rental rate paid in the building.</t>
  </si>
  <si>
    <t xml:space="preserve">The square footage leased by the Tenant. </t>
  </si>
  <si>
    <t>All information furnished regarding property for sale, rental, or financing is from sources deemed reliable.  No express representation can be made, nor is any to be implied,</t>
  </si>
  <si>
    <t>as to the accuracy thereof and is submitted subject to errors, omissions, change of price, rental or other conditions, prior sale, leasing or financing, or withdrawal, without notice.</t>
  </si>
  <si>
    <t xml:space="preserve">The sale of a property will probably result in an increase in real estate taxes.  Projections, if any, as to the rate of inflation, real estate taxes, operating expenses, and other variables </t>
  </si>
  <si>
    <t>are necessarily estimates only.  No warranties or representations can be made as to the conditions of the property or any hazards contained therein nor are any to be implied.</t>
  </si>
  <si>
    <t>Prime Rate</t>
  </si>
  <si>
    <t>30th</t>
  </si>
  <si>
    <t>Not applicable.</t>
  </si>
  <si>
    <t>EXISTING LEASE OBLIGATION</t>
  </si>
  <si>
    <t>RENEW UPON</t>
  </si>
  <si>
    <t>LEASE EXPIRATION</t>
  </si>
  <si>
    <t>The per square foot net shortfall in cash, if any, required for tenant improvements (sum of columns 7 &amp; 8).</t>
  </si>
  <si>
    <t xml:space="preserve">  10 YEAR NPV @ 8.5%:</t>
  </si>
  <si>
    <t xml:space="preserve">RESTRUCTURE </t>
  </si>
  <si>
    <t>LEASE IN 2001</t>
  </si>
  <si>
    <t>FS Rent</t>
  </si>
  <si>
    <t>&amp; Passthrus</t>
  </si>
  <si>
    <t>Transaction</t>
  </si>
  <si>
    <t>Today</t>
  </si>
  <si>
    <t>Total Difference:</t>
  </si>
  <si>
    <t>NPV of Difference at 8.5%:</t>
  </si>
  <si>
    <t>Amortization</t>
  </si>
  <si>
    <t>of</t>
  </si>
  <si>
    <t>Releasing</t>
  </si>
  <si>
    <t>Costs</t>
  </si>
  <si>
    <t>Prorated</t>
  </si>
  <si>
    <t>Construction Allowance to New Tenants</t>
  </si>
  <si>
    <t>Net Present Value @ 8.5% Of Landlord Cost if Tenant Vacates</t>
  </si>
  <si>
    <t>Landlord's Releasing Costs in 2001</t>
  </si>
  <si>
    <t>npv</t>
  </si>
  <si>
    <t>Represents the full service rent plus passthroughs for the existing lease.</t>
  </si>
  <si>
    <t>Represents the full service rent plus passthroughs for a market deal in the building.</t>
  </si>
  <si>
    <t>Represents the difference between a market deal and the Tenant's existing lease obligation.</t>
  </si>
  <si>
    <t>The net present value of this difference is amortized over the lease term at an interest rate of 8.5% per annum.</t>
  </si>
  <si>
    <t>Represents the restructured annual rent per square foot (sum of columns 6, 7, &amp; 8).</t>
  </si>
  <si>
    <t>The PV of this cost is amortized as a credit to the transaction.</t>
  </si>
  <si>
    <t>10 YEAR NPV @ 8.5% (2001-2010):</t>
  </si>
  <si>
    <t>10-Year NPV @ 8.5%</t>
  </si>
  <si>
    <t>Restructure in 2001</t>
  </si>
  <si>
    <t>1994 BY</t>
  </si>
  <si>
    <t>Parking</t>
  </si>
  <si>
    <t>Agg Annual</t>
  </si>
  <si>
    <t>The annual occupancy cost per square foot (column 16 divided by column 14).</t>
  </si>
  <si>
    <t>Operating expenses and real estate taxes are assumed to increase by 100% of CPI (3.0%) per annum.</t>
  </si>
  <si>
    <t>RELOCATE UPON</t>
  </si>
  <si>
    <t>The total restructured occupancy per square foot (sum of columns 9, 10, 11, &amp; 12).</t>
  </si>
  <si>
    <t>The aggregate annual occupancy cost (column 13 multiplied by column 2).</t>
  </si>
  <si>
    <t>Full Service</t>
  </si>
  <si>
    <t>Relocate Upon Lease Expiration</t>
  </si>
  <si>
    <t>Renew Upon Lease Expiration: Landlord's View</t>
  </si>
  <si>
    <t>It is assumed that the Tenant will spend $25.00 p.s.f. for tenant improvement costs.</t>
  </si>
  <si>
    <t>The per square foot net cash shortfall in column 10, if any, is amortized over the lease term at an interest rate of 9% per annum.</t>
  </si>
  <si>
    <t>Dec.</t>
  </si>
  <si>
    <t>Nov.</t>
  </si>
  <si>
    <t>Unreserved</t>
  </si>
  <si>
    <t>Reserved</t>
  </si>
  <si>
    <t>The lease year runs from December 1st of the year to November 30th of the following year.</t>
  </si>
  <si>
    <t>Electric</t>
  </si>
  <si>
    <t>ELEC</t>
  </si>
  <si>
    <t xml:space="preserve">  LY 2001 - LY 2002</t>
  </si>
  <si>
    <t xml:space="preserve">  2 YEAR TOTAL:</t>
  </si>
  <si>
    <t xml:space="preserve">  2 YEAR NPV @ 8.5%:</t>
  </si>
  <si>
    <t>The Tenant pays its proportionate share of operating expense and real estate tax passthroughs above a base year index of $5.00 p.s.f.</t>
  </si>
  <si>
    <t>Operating expenses and real estate taxes are estimated to be $6.50 p.s.f. in 2001 and increase by 100% of CPI (3.0%) per annum.</t>
  </si>
  <si>
    <t>The annual rent per square foot (sum of columns 3, 4, &amp; 5).</t>
  </si>
  <si>
    <t>The aggregate annual rent (column 6 multiplied by column 2).</t>
  </si>
  <si>
    <t>The aggregate annual occupancy cost (sum of columns 6, 12, &amp; 13).</t>
  </si>
  <si>
    <t>The aggregate annual occupancy cost (sum of columns 7, 12, &amp; 13).</t>
  </si>
  <si>
    <t xml:space="preserve">  LY 2001 - LY 2012</t>
  </si>
  <si>
    <t xml:space="preserve">  12 YEAR TOTAL:</t>
  </si>
  <si>
    <t xml:space="preserve">  12 YEAR NPV @ 8.5%:</t>
  </si>
  <si>
    <t>**The period 12/1/2001 - 11/30/2003 represents the Tenant's existing lease obligation (see separate analysis).**</t>
  </si>
  <si>
    <t xml:space="preserve">After the Tenant renews, the full service rate escalates by $1.00 p.s.f. on the sixth anniversary of the lease commencement. </t>
  </si>
  <si>
    <t>It is assumed that the Tenant will spend $5.00 p.s.f. for tenant improvement costs.</t>
  </si>
  <si>
    <t>The Landlord provides an allowance of $5.00 p.s.f. for tenant improvement costs.</t>
  </si>
  <si>
    <t>The per square foot net shortfall in cash, if any, required for tenant improvements (sum of columns 8 &amp; 9).</t>
  </si>
  <si>
    <t>Column 11 represented on an aggregate basis.</t>
  </si>
  <si>
    <t>14 Months Marketing &amp; Construction Downtime</t>
  </si>
  <si>
    <t>Should the Tenant vacate the space in 2003, the Landlord will experience significant downtime, construction, and additional TI costs.</t>
  </si>
  <si>
    <t>The Tenant pays its proportionate share of electric costs, estimated to be $1.45 p.s.f. in 2001.</t>
  </si>
  <si>
    <t>$5 Allowance to Renewing Tenant</t>
  </si>
  <si>
    <t>TO CLASS A SPACE AT</t>
  </si>
  <si>
    <t>LEASE EXPIRATION AT</t>
  </si>
  <si>
    <t>2 YEAR TOTAL (2001 - 2002):</t>
  </si>
  <si>
    <t>2 YEAR NPV @ 8.5% (2001-2002):</t>
  </si>
  <si>
    <t>Parking costs are assumed to increase by 100% of CPI (3.0%) per annum.</t>
  </si>
  <si>
    <t>The Tenant pays its proportionate share of operating expense and real estate tax passthroughs above a 2004 base year estimated to be $7.10 p.s.f.</t>
  </si>
  <si>
    <t>The Tenant pays its proportionate share of operating expense and real estate tax passthroughs above a 2002 base year index estimated to be $6.70 p.s.f.</t>
  </si>
  <si>
    <t>The Tenant pays its proportionate share of operating expense and real estate tax passthroughs above a 2004 base year estimated to be $7.65 p.s.f.</t>
  </si>
  <si>
    <t>Renew Upon Lease Expiration</t>
  </si>
  <si>
    <t>The square footage leased by the Tenant.  The Tenant achieves an efficiency gain by relocating.</t>
  </si>
  <si>
    <t xml:space="preserve">In 2001, the Tenant pays for 24 unreserved spaces at $200 per space per month and 10 reserved spaces at $350 per space per month.  </t>
  </si>
  <si>
    <t xml:space="preserve">In 2001, the Tenant pays for 24 unreserved spaces at $125 per space per month and 10 reserved spaces at $225 per space per month.  </t>
  </si>
  <si>
    <t>The Landlord provides $25.00 p.s.f. for tenant improvement costs.</t>
  </si>
  <si>
    <t xml:space="preserve">In 2003, the Tenant pays for 24 unreserved spaces, estimated at $140 per space per month in 2001 and 10 reserved spaces, estimated at $230 per space per month in 2001, </t>
  </si>
  <si>
    <t>**The period 10/1/2001 - 9/30/2004 represents the Tenant's existing lease obligation (see separate analysis).**</t>
  </si>
  <si>
    <t>XYZ CORPORATION</t>
  </si>
  <si>
    <t>CURRENT LOCATION</t>
  </si>
  <si>
    <t>NEW SPEC BUILDING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</si>
</sst>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%"/>
    <numFmt numFmtId="167" formatCode="&quot;$&quot;#,##0.0_);[Red]\(&quot;$&quot;#,##0.0\)"/>
    <numFmt numFmtId="168" formatCode="&quot;$&quot;#,##0.0_);\(&quot;$&quot;#,##0.0\)"/>
    <numFmt numFmtId="169" formatCode="0_);[Red]\(0\)"/>
    <numFmt numFmtId="170" formatCode="#,##0;\-#,##0;&quot;-&quot;"/>
    <numFmt numFmtId="171" formatCode="&quot;$&quot;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"/>
    <numFmt numFmtId="176" formatCode="0.0"/>
    <numFmt numFmtId="177" formatCode="_(* #,##0.0_);_(* \(#,##0.0\);_(* &quot;-&quot;??_);_(@_)"/>
    <numFmt numFmtId="178" formatCode="&quot;$&quot;#,##0.000_);\(&quot;$&quot;#,##0.000\)"/>
    <numFmt numFmtId="179" formatCode="&quot;$&quot;#,##0.0000_);\(&quot;$&quot;#,##0.0000\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32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32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18"/>
      <name val="Arial"/>
      <family val="2"/>
    </font>
    <font>
      <b/>
      <sz val="14"/>
      <color indexed="1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2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9"/>
      <color indexed="32"/>
      <name val="Arial"/>
      <family val="2"/>
    </font>
    <font>
      <b/>
      <sz val="12"/>
      <color indexed="32"/>
      <name val="Arial"/>
      <family val="2"/>
    </font>
    <font>
      <sz val="12"/>
      <color indexed="32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5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37" fontId="0" fillId="0" borderId="0" xfId="18" applyNumberFormat="1" applyBorder="1" applyAlignment="1">
      <alignment horizontal="center"/>
    </xf>
    <xf numFmtId="0" fontId="4" fillId="0" borderId="0" xfId="0" applyFont="1" applyBorder="1" applyAlignment="1">
      <alignment/>
    </xf>
    <xf numFmtId="37" fontId="0" fillId="0" borderId="0" xfId="18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 quotePrefix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7" fontId="0" fillId="0" borderId="0" xfId="0" applyNumberFormat="1" applyBorder="1" applyAlignment="1">
      <alignment horizontal="center"/>
    </xf>
    <xf numFmtId="8" fontId="0" fillId="0" borderId="0" xfId="18" applyNumberForma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7" fontId="0" fillId="0" borderId="0" xfId="0" applyNumberFormat="1" applyBorder="1" applyAlignment="1" applyProtection="1">
      <alignment horizontal="center"/>
      <protection hidden="1" locked="0"/>
    </xf>
    <xf numFmtId="7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7" fontId="0" fillId="0" borderId="0" xfId="18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5" fontId="0" fillId="0" borderId="0" xfId="0" applyNumberFormat="1" applyBorder="1" applyAlignment="1" applyProtection="1">
      <alignment horizontal="center"/>
      <protection hidden="1" locked="0"/>
    </xf>
    <xf numFmtId="0" fontId="14" fillId="2" borderId="5" xfId="0" applyFont="1" applyFill="1" applyBorder="1" applyAlignment="1">
      <alignment horizontal="centerContinuous"/>
    </xf>
    <xf numFmtId="0" fontId="15" fillId="2" borderId="6" xfId="0" applyFont="1" applyFill="1" applyBorder="1" applyAlignment="1">
      <alignment horizontal="centerContinuous"/>
    </xf>
    <xf numFmtId="0" fontId="15" fillId="2" borderId="7" xfId="0" applyFont="1" applyFill="1" applyBorder="1" applyAlignment="1">
      <alignment horizontal="centerContinuous"/>
    </xf>
    <xf numFmtId="0" fontId="16" fillId="2" borderId="8" xfId="0" applyFont="1" applyFill="1" applyBorder="1" applyAlignment="1">
      <alignment horizontal="centerContinuous" vertical="center"/>
    </xf>
    <xf numFmtId="0" fontId="17" fillId="2" borderId="0" xfId="0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centerContinuous"/>
    </xf>
    <xf numFmtId="0" fontId="15" fillId="2" borderId="9" xfId="0" applyFont="1" applyFill="1" applyBorder="1" applyAlignment="1">
      <alignment horizontal="centerContinuous"/>
    </xf>
    <xf numFmtId="0" fontId="16" fillId="2" borderId="8" xfId="0" applyFont="1" applyFill="1" applyBorder="1" applyAlignment="1">
      <alignment horizontal="centerContinuous"/>
    </xf>
    <xf numFmtId="0" fontId="18" fillId="2" borderId="10" xfId="0" applyFont="1" applyFill="1" applyBorder="1" applyAlignment="1">
      <alignment horizontal="centerContinuous"/>
    </xf>
    <xf numFmtId="0" fontId="19" fillId="2" borderId="3" xfId="0" applyFont="1" applyFill="1" applyBorder="1" applyAlignment="1">
      <alignment horizontal="centerContinuous"/>
    </xf>
    <xf numFmtId="0" fontId="18" fillId="2" borderId="3" xfId="0" applyFont="1" applyFill="1" applyBorder="1" applyAlignment="1">
      <alignment horizontal="centerContinuous"/>
    </xf>
    <xf numFmtId="0" fontId="20" fillId="2" borderId="3" xfId="0" applyFont="1" applyFill="1" applyBorder="1" applyAlignment="1">
      <alignment horizontal="left"/>
    </xf>
    <xf numFmtId="0" fontId="15" fillId="2" borderId="5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5" fillId="2" borderId="7" xfId="0" applyFont="1" applyFill="1" applyBorder="1" applyAlignment="1">
      <alignment/>
    </xf>
    <xf numFmtId="0" fontId="15" fillId="2" borderId="8" xfId="0" applyFont="1" applyFill="1" applyBorder="1" applyAlignment="1">
      <alignment/>
    </xf>
    <xf numFmtId="0" fontId="20" fillId="2" borderId="0" xfId="0" applyFont="1" applyFill="1" applyBorder="1" applyAlignment="1">
      <alignment horizontal="centerContinuous"/>
    </xf>
    <xf numFmtId="0" fontId="20" fillId="2" borderId="9" xfId="0" applyFont="1" applyFill="1" applyBorder="1" applyAlignment="1">
      <alignment horizontal="centerContinuous"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16" fontId="20" fillId="2" borderId="11" xfId="0" applyNumberFormat="1" applyFont="1" applyFill="1" applyBorder="1" applyAlignment="1">
      <alignment horizontal="center"/>
    </xf>
    <xf numFmtId="169" fontId="7" fillId="0" borderId="0" xfId="0" applyNumberFormat="1" applyFont="1" applyBorder="1" applyAlignment="1" quotePrefix="1">
      <alignment horizontal="centerContinuous"/>
    </xf>
    <xf numFmtId="169" fontId="0" fillId="0" borderId="0" xfId="0" applyNumberFormat="1" applyAlignment="1">
      <alignment/>
    </xf>
    <xf numFmtId="169" fontId="8" fillId="0" borderId="0" xfId="0" applyNumberFormat="1" applyFont="1" applyAlignment="1">
      <alignment horizontal="centerContinuous"/>
    </xf>
    <xf numFmtId="169" fontId="8" fillId="0" borderId="0" xfId="0" applyNumberFormat="1" applyFont="1" applyAlignment="1">
      <alignment/>
    </xf>
    <xf numFmtId="169" fontId="7" fillId="0" borderId="0" xfId="0" applyNumberFormat="1" applyFont="1" applyBorder="1" applyAlignment="1" quotePrefix="1">
      <alignment horizontal="center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 horizontal="centerContinuous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Continuous"/>
    </xf>
    <xf numFmtId="0" fontId="20" fillId="2" borderId="6" xfId="0" applyFont="1" applyFill="1" applyBorder="1" applyAlignment="1">
      <alignment horizontal="centerContinuous"/>
    </xf>
    <xf numFmtId="0" fontId="20" fillId="2" borderId="7" xfId="0" applyFont="1" applyFill="1" applyBorder="1" applyAlignment="1">
      <alignment horizontal="centerContinuous"/>
    </xf>
    <xf numFmtId="0" fontId="20" fillId="2" borderId="5" xfId="0" applyFont="1" applyFill="1" applyBorder="1" applyAlignment="1">
      <alignment horizontal="center"/>
    </xf>
    <xf numFmtId="7" fontId="21" fillId="3" borderId="0" xfId="0" applyNumberFormat="1" applyFont="1" applyFill="1" applyBorder="1" applyAlignment="1" applyProtection="1">
      <alignment horizontal="center"/>
      <protection hidden="1" locked="0"/>
    </xf>
    <xf numFmtId="0" fontId="17" fillId="2" borderId="12" xfId="0" applyFont="1" applyFill="1" applyBorder="1" applyAlignment="1">
      <alignment/>
    </xf>
    <xf numFmtId="0" fontId="15" fillId="2" borderId="1" xfId="0" applyFont="1" applyFill="1" applyBorder="1" applyAlignment="1">
      <alignment horizontal="centerContinuous"/>
    </xf>
    <xf numFmtId="6" fontId="17" fillId="2" borderId="13" xfId="0" applyNumberFormat="1" applyFont="1" applyFill="1" applyBorder="1" applyAlignment="1">
      <alignment horizontal="centerContinuous"/>
    </xf>
    <xf numFmtId="0" fontId="17" fillId="2" borderId="8" xfId="0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6" fontId="17" fillId="2" borderId="9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5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/>
    </xf>
    <xf numFmtId="0" fontId="17" fillId="2" borderId="3" xfId="0" applyFont="1" applyFill="1" applyBorder="1" applyAlignment="1">
      <alignment horizontal="right"/>
    </xf>
    <xf numFmtId="6" fontId="17" fillId="2" borderId="11" xfId="0" applyNumberFormat="1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Continuous"/>
    </xf>
    <xf numFmtId="6" fontId="0" fillId="0" borderId="0" xfId="0" applyNumberFormat="1" applyAlignment="1">
      <alignment/>
    </xf>
    <xf numFmtId="7" fontId="0" fillId="0" borderId="0" xfId="18" applyBorder="1" applyAlignment="1" applyProtection="1">
      <alignment horizontal="center"/>
      <protection hidden="1" locked="0"/>
    </xf>
    <xf numFmtId="0" fontId="18" fillId="2" borderId="11" xfId="0" applyFont="1" applyFill="1" applyBorder="1" applyAlignment="1">
      <alignment horizontal="centerContinuous"/>
    </xf>
    <xf numFmtId="0" fontId="23" fillId="0" borderId="0" xfId="0" applyFont="1" applyAlignment="1">
      <alignment vertical="center"/>
    </xf>
    <xf numFmtId="0" fontId="22" fillId="0" borderId="0" xfId="0" applyFont="1" applyAlignment="1">
      <alignment/>
    </xf>
    <xf numFmtId="37" fontId="21" fillId="3" borderId="0" xfId="16" applyNumberFormat="1" applyFont="1" applyFill="1" applyBorder="1" applyAlignment="1" applyProtection="1">
      <alignment horizontal="center"/>
      <protection hidden="1" locked="0"/>
    </xf>
    <xf numFmtId="16" fontId="20" fillId="2" borderId="3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8" fontId="0" fillId="0" borderId="0" xfId="0" applyNumberFormat="1" applyAlignment="1">
      <alignment/>
    </xf>
    <xf numFmtId="37" fontId="23" fillId="0" borderId="0" xfId="0" applyNumberFormat="1" applyFont="1" applyAlignment="1" quotePrefix="1">
      <alignment horizontal="right" vertical="center"/>
    </xf>
    <xf numFmtId="7" fontId="0" fillId="0" borderId="0" xfId="18" applyFont="1" applyAlignment="1">
      <alignment horizontal="center"/>
    </xf>
    <xf numFmtId="5" fontId="21" fillId="3" borderId="0" xfId="0" applyNumberFormat="1" applyFont="1" applyFill="1" applyBorder="1" applyAlignment="1" applyProtection="1">
      <alignment horizontal="center"/>
      <protection hidden="1" locked="0"/>
    </xf>
    <xf numFmtId="0" fontId="14" fillId="2" borderId="3" xfId="0" applyFont="1" applyFill="1" applyBorder="1" applyAlignment="1">
      <alignment vertic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37" fontId="0" fillId="0" borderId="4" xfId="18" applyNumberFormat="1" applyBorder="1" applyAlignment="1">
      <alignment horizontal="center"/>
    </xf>
    <xf numFmtId="7" fontId="0" fillId="0" borderId="4" xfId="0" applyNumberFormat="1" applyBorder="1" applyAlignment="1">
      <alignment horizontal="center"/>
    </xf>
    <xf numFmtId="7" fontId="0" fillId="0" borderId="4" xfId="0" applyNumberFormat="1" applyBorder="1" applyAlignment="1" applyProtection="1">
      <alignment horizontal="center"/>
      <protection hidden="1" locked="0"/>
    </xf>
    <xf numFmtId="5" fontId="0" fillId="0" borderId="4" xfId="0" applyNumberFormat="1" applyBorder="1" applyAlignment="1" applyProtection="1">
      <alignment horizontal="center"/>
      <protection hidden="1" locked="0"/>
    </xf>
    <xf numFmtId="7" fontId="0" fillId="0" borderId="4" xfId="18" applyBorder="1" applyAlignment="1" applyProtection="1">
      <alignment horizontal="center"/>
      <protection hidden="1" locked="0"/>
    </xf>
    <xf numFmtId="7" fontId="0" fillId="0" borderId="4" xfId="0" applyNumberFormat="1" applyFill="1" applyBorder="1" applyAlignment="1">
      <alignment horizontal="center"/>
    </xf>
    <xf numFmtId="37" fontId="21" fillId="3" borderId="4" xfId="16" applyNumberFormat="1" applyFont="1" applyFill="1" applyBorder="1" applyAlignment="1" applyProtection="1">
      <alignment horizontal="center"/>
      <protection hidden="1" locked="0"/>
    </xf>
    <xf numFmtId="7" fontId="21" fillId="3" borderId="4" xfId="0" applyNumberFormat="1" applyFont="1" applyFill="1" applyBorder="1" applyAlignment="1" applyProtection="1">
      <alignment horizontal="center"/>
      <protection hidden="1" locked="0"/>
    </xf>
    <xf numFmtId="5" fontId="21" fillId="3" borderId="4" xfId="0" applyNumberFormat="1" applyFont="1" applyFill="1" applyBorder="1" applyAlignment="1" applyProtection="1">
      <alignment horizontal="center"/>
      <protection hidden="1" locked="0"/>
    </xf>
    <xf numFmtId="5" fontId="21" fillId="3" borderId="0" xfId="18" applyNumberFormat="1" applyFont="1" applyFill="1" applyAlignment="1">
      <alignment horizontal="center"/>
    </xf>
    <xf numFmtId="10" fontId="0" fillId="0" borderId="0" xfId="24" applyNumberFormat="1" applyAlignment="1">
      <alignment/>
    </xf>
    <xf numFmtId="10" fontId="0" fillId="0" borderId="0" xfId="24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9" fillId="2" borderId="5" xfId="0" applyFont="1" applyFill="1" applyBorder="1" applyAlignment="1">
      <alignment horizontal="centerContinuous"/>
    </xf>
    <xf numFmtId="0" fontId="17" fillId="2" borderId="6" xfId="0" applyFont="1" applyFill="1" applyBorder="1" applyAlignment="1">
      <alignment horizontal="centerContinuous"/>
    </xf>
    <xf numFmtId="0" fontId="19" fillId="2" borderId="10" xfId="0" applyFont="1" applyFill="1" applyBorder="1" applyAlignment="1">
      <alignment horizontal="centerContinuous"/>
    </xf>
    <xf numFmtId="0" fontId="17" fillId="2" borderId="3" xfId="0" applyFont="1" applyFill="1" applyBorder="1" applyAlignment="1">
      <alignment horizontal="centerContinuous"/>
    </xf>
    <xf numFmtId="0" fontId="15" fillId="2" borderId="3" xfId="0" applyFont="1" applyFill="1" applyBorder="1" applyAlignment="1">
      <alignment horizontal="centerContinuous"/>
    </xf>
    <xf numFmtId="0" fontId="15" fillId="2" borderId="11" xfId="0" applyFont="1" applyFill="1" applyBorder="1" applyAlignment="1">
      <alignment horizontal="centerContinuous"/>
    </xf>
    <xf numFmtId="166" fontId="0" fillId="0" borderId="0" xfId="24" applyNumberFormat="1" applyAlignment="1">
      <alignment/>
    </xf>
    <xf numFmtId="0" fontId="0" fillId="0" borderId="0" xfId="0" applyFill="1" applyBorder="1" applyAlignment="1" quotePrefix="1">
      <alignment/>
    </xf>
    <xf numFmtId="37" fontId="0" fillId="0" borderId="0" xfId="16" applyNumberFormat="1" applyFont="1" applyBorder="1" applyAlignment="1" applyProtection="1">
      <alignment horizontal="center"/>
      <protection hidden="1" locked="0"/>
    </xf>
    <xf numFmtId="0" fontId="7" fillId="0" borderId="0" xfId="0" applyFont="1" applyAlignment="1">
      <alignment/>
    </xf>
    <xf numFmtId="7" fontId="0" fillId="0" borderId="0" xfId="18" applyFont="1" applyBorder="1" applyAlignment="1">
      <alignment horizontal="center"/>
    </xf>
    <xf numFmtId="37" fontId="0" fillId="0" borderId="0" xfId="18" applyNumberFormat="1" applyFon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vertical="center"/>
    </xf>
    <xf numFmtId="0" fontId="14" fillId="2" borderId="5" xfId="0" applyFont="1" applyFill="1" applyBorder="1" applyAlignment="1">
      <alignment/>
    </xf>
    <xf numFmtId="0" fontId="14" fillId="2" borderId="6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right" vertical="center"/>
    </xf>
    <xf numFmtId="6" fontId="19" fillId="2" borderId="6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right" vertical="center"/>
    </xf>
    <xf numFmtId="0" fontId="14" fillId="2" borderId="8" xfId="0" applyFont="1" applyFill="1" applyBorder="1" applyAlignment="1">
      <alignment/>
    </xf>
    <xf numFmtId="0" fontId="14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6" fontId="19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right" vertical="center"/>
    </xf>
    <xf numFmtId="5" fontId="19" fillId="2" borderId="9" xfId="0" applyNumberFormat="1" applyFont="1" applyFill="1" applyBorder="1" applyAlignment="1">
      <alignment horizontal="center" vertical="center"/>
    </xf>
    <xf numFmtId="6" fontId="19" fillId="2" borderId="9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/>
    </xf>
    <xf numFmtId="0" fontId="14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right" vertical="center"/>
    </xf>
    <xf numFmtId="6" fontId="19" fillId="2" borderId="3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right" vertical="center"/>
    </xf>
    <xf numFmtId="5" fontId="19" fillId="2" borderId="11" xfId="0" applyNumberFormat="1" applyFont="1" applyFill="1" applyBorder="1" applyAlignment="1">
      <alignment horizontal="center" vertical="center"/>
    </xf>
    <xf numFmtId="5" fontId="19" fillId="2" borderId="0" xfId="0" applyNumberFormat="1" applyFont="1" applyFill="1" applyBorder="1" applyAlignment="1">
      <alignment horizontal="center" vertical="center"/>
    </xf>
    <xf numFmtId="5" fontId="19" fillId="2" borderId="3" xfId="0" applyNumberFormat="1" applyFont="1" applyFill="1" applyBorder="1" applyAlignment="1">
      <alignment horizontal="center" vertical="center"/>
    </xf>
    <xf numFmtId="7" fontId="0" fillId="0" borderId="0" xfId="18" applyFont="1" applyBorder="1" applyAlignment="1">
      <alignment horizontal="center"/>
    </xf>
    <xf numFmtId="6" fontId="19" fillId="2" borderId="7" xfId="0" applyNumberFormat="1" applyFont="1" applyFill="1" applyBorder="1" applyAlignment="1">
      <alignment horizontal="center" vertical="center"/>
    </xf>
    <xf numFmtId="7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9" fontId="1" fillId="0" borderId="4" xfId="24" applyFont="1" applyBorder="1" applyAlignment="1">
      <alignment horizontal="center"/>
    </xf>
    <xf numFmtId="7" fontId="1" fillId="0" borderId="4" xfId="18" applyFont="1" applyBorder="1" applyAlignment="1">
      <alignment horizontal="center"/>
    </xf>
    <xf numFmtId="0" fontId="17" fillId="2" borderId="0" xfId="0" applyFont="1" applyFill="1" applyBorder="1" applyAlignment="1">
      <alignment/>
    </xf>
    <xf numFmtId="6" fontId="17" fillId="2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4" xfId="0" applyFont="1" applyBorder="1" applyAlignment="1">
      <alignment/>
    </xf>
    <xf numFmtId="0" fontId="12" fillId="0" borderId="0" xfId="0" applyFont="1" applyAlignment="1">
      <alignment vertical="center"/>
    </xf>
    <xf numFmtId="0" fontId="32" fillId="0" borderId="0" xfId="0" applyFont="1" applyAlignment="1">
      <alignment/>
    </xf>
    <xf numFmtId="37" fontId="33" fillId="0" borderId="0" xfId="0" applyNumberFormat="1" applyFont="1" applyAlignment="1" quotePrefix="1">
      <alignment horizontal="right" vertical="center"/>
    </xf>
    <xf numFmtId="0" fontId="33" fillId="0" borderId="0" xfId="0" applyFont="1" applyAlignment="1">
      <alignment vertical="center"/>
    </xf>
    <xf numFmtId="6" fontId="31" fillId="0" borderId="0" xfId="0" applyNumberFormat="1" applyFont="1" applyAlignment="1">
      <alignment/>
    </xf>
    <xf numFmtId="8" fontId="31" fillId="0" borderId="0" xfId="0" applyNumberFormat="1" applyFont="1" applyAlignment="1">
      <alignment/>
    </xf>
    <xf numFmtId="167" fontId="3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20" fillId="4" borderId="0" xfId="0" applyFont="1" applyFill="1" applyBorder="1" applyAlignment="1">
      <alignment horizontal="center"/>
    </xf>
    <xf numFmtId="0" fontId="35" fillId="0" borderId="14" xfId="0" applyFont="1" applyBorder="1" applyAlignment="1">
      <alignment vertical="center"/>
    </xf>
    <xf numFmtId="7" fontId="35" fillId="0" borderId="15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0" fillId="0" borderId="16" xfId="0" applyFill="1" applyBorder="1" applyAlignment="1">
      <alignment/>
    </xf>
    <xf numFmtId="0" fontId="35" fillId="0" borderId="0" xfId="0" applyFont="1" applyFill="1" applyBorder="1" applyAlignment="1">
      <alignment vertical="center"/>
    </xf>
    <xf numFmtId="7" fontId="34" fillId="0" borderId="17" xfId="0" applyNumberFormat="1" applyFont="1" applyBorder="1" applyAlignment="1">
      <alignment horizontal="center" vertical="center"/>
    </xf>
    <xf numFmtId="0" fontId="35" fillId="0" borderId="4" xfId="0" applyFont="1" applyFill="1" applyBorder="1" applyAlignment="1">
      <alignment vertical="center"/>
    </xf>
    <xf numFmtId="7" fontId="34" fillId="0" borderId="18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5" fillId="0" borderId="4" xfId="0" applyFont="1" applyBorder="1" applyAlignment="1">
      <alignment vertical="center"/>
    </xf>
    <xf numFmtId="7" fontId="34" fillId="0" borderId="19" xfId="0" applyNumberFormat="1" applyFont="1" applyBorder="1" applyAlignment="1">
      <alignment horizontal="centerContinuous" vertical="center"/>
    </xf>
    <xf numFmtId="7" fontId="34" fillId="0" borderId="2" xfId="0" applyNumberFormat="1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7" fontId="35" fillId="0" borderId="18" xfId="0" applyNumberFormat="1" applyFont="1" applyBorder="1" applyAlignment="1">
      <alignment horizontal="center"/>
    </xf>
    <xf numFmtId="7" fontId="35" fillId="0" borderId="14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4" xfId="0" applyFill="1" applyBorder="1" applyAlignment="1">
      <alignment/>
    </xf>
    <xf numFmtId="8" fontId="0" fillId="0" borderId="0" xfId="0" applyNumberFormat="1" applyBorder="1" applyAlignment="1">
      <alignment/>
    </xf>
    <xf numFmtId="7" fontId="0" fillId="0" borderId="20" xfId="0" applyNumberFormat="1" applyBorder="1" applyAlignment="1">
      <alignment horizontal="center"/>
    </xf>
    <xf numFmtId="8" fontId="0" fillId="0" borderId="21" xfId="0" applyNumberFormat="1" applyBorder="1" applyAlignment="1">
      <alignment horizontal="center"/>
    </xf>
    <xf numFmtId="0" fontId="21" fillId="0" borderId="0" xfId="0" applyFont="1" applyAlignment="1">
      <alignment horizontal="right"/>
    </xf>
    <xf numFmtId="7" fontId="0" fillId="0" borderId="0" xfId="18" applyBorder="1" applyAlignment="1" applyProtection="1">
      <alignment horizontal="center"/>
      <protection hidden="1" locked="0"/>
    </xf>
    <xf numFmtId="0" fontId="1" fillId="0" borderId="0" xfId="0" applyFont="1" applyBorder="1" applyAlignment="1">
      <alignment/>
    </xf>
    <xf numFmtId="7" fontId="0" fillId="0" borderId="4" xfId="18" applyBorder="1" applyAlignment="1" applyProtection="1">
      <alignment horizontal="center"/>
      <protection hidden="1" locked="0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Continuous"/>
    </xf>
    <xf numFmtId="0" fontId="0" fillId="0" borderId="24" xfId="0" applyFill="1" applyBorder="1" applyAlignment="1">
      <alignment/>
    </xf>
    <xf numFmtId="0" fontId="34" fillId="0" borderId="4" xfId="0" applyFont="1" applyBorder="1" applyAlignment="1">
      <alignment vertical="center"/>
    </xf>
    <xf numFmtId="0" fontId="36" fillId="0" borderId="0" xfId="0" applyFont="1" applyAlignment="1">
      <alignment horizontal="centerContinuous"/>
    </xf>
    <xf numFmtId="5" fontId="21" fillId="3" borderId="0" xfId="18" applyNumberFormat="1" applyFont="1" applyFill="1" applyBorder="1" applyAlignment="1">
      <alignment horizontal="center"/>
    </xf>
    <xf numFmtId="5" fontId="0" fillId="0" borderId="0" xfId="0" applyNumberFormat="1" applyFill="1" applyBorder="1" applyAlignment="1">
      <alignment horizontal="center"/>
    </xf>
    <xf numFmtId="5" fontId="0" fillId="0" borderId="4" xfId="0" applyNumberFormat="1" applyFill="1" applyBorder="1" applyAlignment="1">
      <alignment horizontal="center"/>
    </xf>
    <xf numFmtId="7" fontId="1" fillId="0" borderId="0" xfId="18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7" fontId="0" fillId="0" borderId="0" xfId="18" applyBorder="1" applyAlignment="1">
      <alignment horizontal="center"/>
    </xf>
    <xf numFmtId="5" fontId="0" fillId="0" borderId="4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5" fontId="0" fillId="0" borderId="0" xfId="18" applyNumberFormat="1" applyBorder="1" applyAlignment="1">
      <alignment horizontal="center"/>
    </xf>
    <xf numFmtId="7" fontId="0" fillId="0" borderId="4" xfId="18" applyBorder="1" applyAlignment="1">
      <alignment horizontal="center"/>
    </xf>
    <xf numFmtId="5" fontId="0" fillId="0" borderId="4" xfId="18" applyNumberFormat="1" applyBorder="1" applyAlignment="1">
      <alignment horizontal="center"/>
    </xf>
    <xf numFmtId="7" fontId="0" fillId="0" borderId="4" xfId="18" applyFont="1" applyBorder="1" applyAlignment="1">
      <alignment horizontal="center"/>
    </xf>
    <xf numFmtId="7" fontId="0" fillId="0" borderId="4" xfId="0" applyNumberForma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6" fontId="17" fillId="0" borderId="0" xfId="0" applyNumberFormat="1" applyFont="1" applyFill="1" applyBorder="1" applyAlignment="1">
      <alignment horizontal="center"/>
    </xf>
    <xf numFmtId="7" fontId="0" fillId="0" borderId="4" xfId="18" applyBorder="1" applyAlignment="1">
      <alignment horizontal="center"/>
    </xf>
    <xf numFmtId="0" fontId="0" fillId="0" borderId="4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10" fillId="0" borderId="4" xfId="0" applyFont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7" fontId="0" fillId="0" borderId="4" xfId="18" applyFont="1" applyBorder="1" applyAlignment="1">
      <alignment horizontal="center"/>
    </xf>
    <xf numFmtId="5" fontId="21" fillId="3" borderId="4" xfId="18" applyNumberFormat="1" applyFont="1" applyFill="1" applyBorder="1" applyAlignment="1">
      <alignment horizontal="center"/>
    </xf>
    <xf numFmtId="37" fontId="0" fillId="0" borderId="4" xfId="18" applyNumberFormat="1" applyFont="1" applyBorder="1" applyAlignment="1">
      <alignment horizontal="center"/>
    </xf>
    <xf numFmtId="5" fontId="0" fillId="0" borderId="0" xfId="18" applyNumberFormat="1" applyFill="1" applyBorder="1" applyAlignment="1">
      <alignment horizontal="center" vertical="justify"/>
    </xf>
    <xf numFmtId="5" fontId="0" fillId="0" borderId="4" xfId="18" applyNumberFormat="1" applyFill="1" applyBorder="1" applyAlignment="1">
      <alignment horizontal="center" vertical="justify"/>
    </xf>
    <xf numFmtId="42" fontId="0" fillId="0" borderId="0" xfId="0" applyNumberFormat="1" applyFill="1" applyBorder="1" applyAlignment="1">
      <alignment horizontal="center"/>
    </xf>
    <xf numFmtId="42" fontId="0" fillId="0" borderId="0" xfId="18" applyNumberFormat="1" applyFill="1" applyBorder="1" applyAlignment="1">
      <alignment horizontal="left"/>
    </xf>
    <xf numFmtId="5" fontId="0" fillId="0" borderId="0" xfId="18" applyNumberFormat="1" applyBorder="1" applyAlignment="1">
      <alignment horizontal="center" vertical="justify"/>
    </xf>
    <xf numFmtId="5" fontId="0" fillId="0" borderId="4" xfId="18" applyNumberFormat="1" applyBorder="1" applyAlignment="1">
      <alignment horizontal="center" vertical="justify"/>
    </xf>
    <xf numFmtId="7" fontId="1" fillId="0" borderId="0" xfId="18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7" fontId="0" fillId="0" borderId="0" xfId="0" applyNumberFormat="1" applyFont="1" applyBorder="1" applyAlignment="1">
      <alignment horizontal="center"/>
    </xf>
    <xf numFmtId="5" fontId="0" fillId="0" borderId="0" xfId="18" applyNumberFormat="1" applyBorder="1" applyAlignment="1">
      <alignment horizontal="center"/>
    </xf>
    <xf numFmtId="7" fontId="0" fillId="0" borderId="4" xfId="0" applyNumberFormat="1" applyFont="1" applyBorder="1" applyAlignment="1">
      <alignment horizontal="center"/>
    </xf>
    <xf numFmtId="5" fontId="0" fillId="0" borderId="4" xfId="18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7" fontId="0" fillId="0" borderId="2" xfId="18" applyBorder="1" applyAlignment="1">
      <alignment horizontal="center"/>
    </xf>
    <xf numFmtId="7" fontId="0" fillId="0" borderId="2" xfId="0" applyNumberFormat="1" applyBorder="1" applyAlignment="1">
      <alignment horizontal="center"/>
    </xf>
    <xf numFmtId="9" fontId="1" fillId="0" borderId="0" xfId="24" applyFont="1" applyBorder="1" applyAlignment="1">
      <alignment horizontal="center"/>
    </xf>
    <xf numFmtId="0" fontId="20" fillId="2" borderId="20" xfId="0" applyFont="1" applyFill="1" applyBorder="1" applyAlignment="1">
      <alignment horizontal="centerContinuous"/>
    </xf>
    <xf numFmtId="0" fontId="20" fillId="2" borderId="25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37" fontId="21" fillId="0" borderId="0" xfId="16" applyNumberFormat="1" applyFont="1" applyFill="1" applyBorder="1" applyAlignment="1" applyProtection="1">
      <alignment horizontal="center"/>
      <protection hidden="1" locked="0"/>
    </xf>
    <xf numFmtId="7" fontId="21" fillId="0" borderId="0" xfId="0" applyNumberFormat="1" applyFont="1" applyFill="1" applyBorder="1" applyAlignment="1" applyProtection="1">
      <alignment horizontal="center"/>
      <protection hidden="1" locked="0"/>
    </xf>
    <xf numFmtId="5" fontId="21" fillId="0" borderId="0" xfId="0" applyNumberFormat="1" applyFont="1" applyFill="1" applyBorder="1" applyAlignment="1" applyProtection="1">
      <alignment horizontal="center"/>
      <protection hidden="1" locked="0"/>
    </xf>
    <xf numFmtId="37" fontId="21" fillId="0" borderId="4" xfId="16" applyNumberFormat="1" applyFont="1" applyFill="1" applyBorder="1" applyAlignment="1" applyProtection="1">
      <alignment horizontal="center"/>
      <protection hidden="1" locked="0"/>
    </xf>
    <xf numFmtId="7" fontId="21" fillId="0" borderId="4" xfId="0" applyNumberFormat="1" applyFont="1" applyFill="1" applyBorder="1" applyAlignment="1" applyProtection="1">
      <alignment horizontal="center"/>
      <protection hidden="1" locked="0"/>
    </xf>
    <xf numFmtId="5" fontId="21" fillId="0" borderId="4" xfId="0" applyNumberFormat="1" applyFont="1" applyFill="1" applyBorder="1" applyAlignment="1" applyProtection="1">
      <alignment horizontal="center"/>
      <protection hidden="1" locked="0"/>
    </xf>
    <xf numFmtId="7" fontId="0" fillId="0" borderId="0" xfId="18" applyFill="1" applyBorder="1" applyAlignment="1">
      <alignment horizontal="center"/>
    </xf>
    <xf numFmtId="7" fontId="0" fillId="0" borderId="4" xfId="18" applyFill="1" applyBorder="1" applyAlignment="1">
      <alignment horizontal="center"/>
    </xf>
    <xf numFmtId="0" fontId="31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</cellXfs>
  <cellStyles count="11">
    <cellStyle name="Normal" xfId="0"/>
    <cellStyle name="Calc Currency (0)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XYZ
</a:t>
            </a: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Comparison of Aggregate Occupancy Costs</a:t>
            </a:r>
          </a:p>
        </c:rich>
      </c:tx>
      <c:layout>
        <c:manualLayout>
          <c:xMode val="factor"/>
          <c:yMode val="factor"/>
          <c:x val="0.00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5725"/>
          <c:w val="0.931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T!$B$15</c:f>
              <c:strCache>
                <c:ptCount val="1"/>
                <c:pt idx="0">
                  <c:v>10-Year Total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.00_);[Red]\(&quot;$&quot;#,##0.00\)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T!$C$14:$E$14</c:f>
              <c:strCache>
                <c:ptCount val="3"/>
                <c:pt idx="0">
                  <c:v>Renew Upon Lease Expiration</c:v>
                </c:pt>
                <c:pt idx="1">
                  <c:v>Restructure in 2001</c:v>
                </c:pt>
                <c:pt idx="2">
                  <c:v>Relocate Upon Lease Expiration</c:v>
                </c:pt>
              </c:strCache>
            </c:strRef>
          </c:cat>
          <c:val>
            <c:numRef>
              <c:f>T!$C$15:$E$15</c:f>
              <c:numCache>
                <c:ptCount val="3"/>
                <c:pt idx="0">
                  <c:v>7.788705703266865</c:v>
                </c:pt>
                <c:pt idx="1">
                  <c:v>6.165830143294831</c:v>
                </c:pt>
                <c:pt idx="2">
                  <c:v>7.132631093494851</c:v>
                </c:pt>
              </c:numCache>
            </c:numRef>
          </c:val>
        </c:ser>
        <c:ser>
          <c:idx val="3"/>
          <c:order val="1"/>
          <c:tx>
            <c:strRef>
              <c:f>T!$B$16</c:f>
              <c:strCache>
                <c:ptCount val="1"/>
                <c:pt idx="0">
                  <c:v>10-Year NPV @ 8.5%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.00_);\(&quot;$&quot;#,##0.00\)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T!$C$14:$E$14</c:f>
              <c:strCache>
                <c:ptCount val="3"/>
                <c:pt idx="0">
                  <c:v>Renew Upon Lease Expiration</c:v>
                </c:pt>
                <c:pt idx="1">
                  <c:v>Restructure in 2001</c:v>
                </c:pt>
                <c:pt idx="2">
                  <c:v>Relocate Upon Lease Expiration</c:v>
                </c:pt>
              </c:strCache>
            </c:strRef>
          </c:cat>
          <c:val>
            <c:numRef>
              <c:f>T!$C$16:$E$16</c:f>
              <c:numCache>
                <c:ptCount val="3"/>
                <c:pt idx="0">
                  <c:v>5.092897605831854</c:v>
                </c:pt>
                <c:pt idx="1">
                  <c:v>3.9844911554981897</c:v>
                </c:pt>
                <c:pt idx="2">
                  <c:v>4.700791072406288</c:v>
                </c:pt>
              </c:numCache>
            </c:numRef>
          </c:val>
        </c:ser>
        <c:axId val="32193056"/>
        <c:axId val="21302049"/>
      </c:bar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1302049"/>
        <c:crossesAt val="0"/>
        <c:auto val="0"/>
        <c:lblOffset val="100"/>
        <c:noMultiLvlLbl val="0"/>
      </c:catAx>
      <c:valAx>
        <c:axId val="21302049"/>
        <c:scaling>
          <c:orientation val="minMax"/>
          <c:max val="9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(Millions)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.00_);\(&quot;$&quot;#,##0.0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2193056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"/>
          <c:y val="0.11"/>
          <c:w val="0.2095"/>
          <c:h val="0.05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0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XYZ
</a:t>
            </a: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Comparison of Annual Occupancy Costs</a:t>
            </a:r>
          </a:p>
        </c:rich>
      </c:tx>
      <c:layout>
        <c:manualLayout>
          <c:xMode val="factor"/>
          <c:yMode val="factor"/>
          <c:x val="0.00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555"/>
          <c:w val="0.92875"/>
          <c:h val="0.9445"/>
        </c:manualLayout>
      </c:layout>
      <c:lineChart>
        <c:grouping val="standard"/>
        <c:varyColors val="0"/>
        <c:ser>
          <c:idx val="2"/>
          <c:order val="0"/>
          <c:tx>
            <c:strRef>
              <c:f>A!$C$14</c:f>
              <c:strCache>
                <c:ptCount val="1"/>
                <c:pt idx="0">
                  <c:v>Renew Upon Lease Expiration: Landlord's View</c:v>
                </c:pt>
              </c:strCache>
            </c:strRef>
          </c:tx>
          <c:spPr>
            <a:ln w="381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A!$B$15:$B$24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A!$C$15:$C$24</c:f>
              <c:numCache>
                <c:ptCount val="10"/>
                <c:pt idx="0">
                  <c:v>798164.6250000001</c:v>
                </c:pt>
                <c:pt idx="1">
                  <c:v>806251.56375</c:v>
                </c:pt>
                <c:pt idx="2">
                  <c:v>729260.0767875</c:v>
                </c:pt>
                <c:pt idx="3">
                  <c:v>737270.602482375</c:v>
                </c:pt>
                <c:pt idx="4">
                  <c:v>746107.4188018462</c:v>
                </c:pt>
                <c:pt idx="5">
                  <c:v>755209.3396109017</c:v>
                </c:pt>
                <c:pt idx="6">
                  <c:v>764584.3180442287</c:v>
                </c:pt>
                <c:pt idx="7">
                  <c:v>807240.5458305555</c:v>
                </c:pt>
                <c:pt idx="8">
                  <c:v>817186.4604504722</c:v>
                </c:pt>
                <c:pt idx="9">
                  <c:v>827430.7525089864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A!$D$14</c:f>
              <c:strCache>
                <c:ptCount val="1"/>
                <c:pt idx="0">
                  <c:v>Restructure in 2001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A!$B$15:$B$24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A!$D$15:$D$24</c:f>
              <c:numCache>
                <c:ptCount val="10"/>
                <c:pt idx="0">
                  <c:v>561297.2597841946</c:v>
                </c:pt>
                <c:pt idx="1">
                  <c:v>568808.4722841945</c:v>
                </c:pt>
                <c:pt idx="2">
                  <c:v>577097.3586591945</c:v>
                </c:pt>
                <c:pt idx="3">
                  <c:v>585634.9116254447</c:v>
                </c:pt>
                <c:pt idx="4">
                  <c:v>594428.5911806822</c:v>
                </c:pt>
                <c:pt idx="5">
                  <c:v>636486.0811225767</c:v>
                </c:pt>
                <c:pt idx="6">
                  <c:v>645815.2957627283</c:v>
                </c:pt>
                <c:pt idx="7">
                  <c:v>655424.3868420842</c:v>
                </c:pt>
                <c:pt idx="8">
                  <c:v>665321.7506538209</c:v>
                </c:pt>
                <c:pt idx="9">
                  <c:v>675516.0353799097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A!$E$14</c:f>
              <c:strCache>
                <c:ptCount val="1"/>
                <c:pt idx="0">
                  <c:v>Relocate Upon Lease Expiration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A!$B$15:$B$24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A!$E$15:$E$24</c:f>
              <c:numCache>
                <c:ptCount val="10"/>
                <c:pt idx="0">
                  <c:v>798164.6250000001</c:v>
                </c:pt>
                <c:pt idx="1">
                  <c:v>806251.56375</c:v>
                </c:pt>
                <c:pt idx="2">
                  <c:v>648055.1880125</c:v>
                </c:pt>
                <c:pt idx="3">
                  <c:v>656046.002185375</c:v>
                </c:pt>
                <c:pt idx="4">
                  <c:v>664869.3451809363</c:v>
                </c:pt>
                <c:pt idx="5">
                  <c:v>673957.3884663644</c:v>
                </c:pt>
                <c:pt idx="6">
                  <c:v>683318.0730503553</c:v>
                </c:pt>
                <c:pt idx="7">
                  <c:v>723959.5781718659</c:v>
                </c:pt>
                <c:pt idx="8">
                  <c:v>733890.3284470219</c:v>
                </c:pt>
                <c:pt idx="9">
                  <c:v>744119.0012304325</c:v>
                </c:pt>
              </c:numCache>
            </c:numRef>
          </c:val>
          <c:smooth val="0"/>
        </c:ser>
        <c:marker val="1"/>
        <c:axId val="57500714"/>
        <c:axId val="47744379"/>
      </c:lineChart>
      <c:catAx>
        <c:axId val="5750071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7744379"/>
        <c:crossesAt val="0"/>
        <c:auto val="0"/>
        <c:lblOffset val="100"/>
        <c:noMultiLvlLbl val="0"/>
      </c:catAx>
      <c:valAx>
        <c:axId val="47744379"/>
        <c:scaling>
          <c:orientation val="minMax"/>
          <c:max val="900000"/>
          <c:min val="400000"/>
        </c:scaling>
        <c:axPos val="l"/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7500714"/>
        <c:crossesAt val="1"/>
        <c:crossBetween val="midCat"/>
        <c:dispUnits/>
        <c:majorUnit val="100000"/>
        <c:minorUnit val="1000"/>
      </c:valAx>
      <c:spPr>
        <a:solidFill>
          <a:srgbClr val="FFFFC0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775"/>
          <c:y val="0.81425"/>
          <c:w val="0.36575"/>
          <c:h val="0.12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0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27</xdr:col>
      <xdr:colOff>552450</xdr:colOff>
      <xdr:row>56</xdr:row>
      <xdr:rowOff>104775</xdr:rowOff>
    </xdr:to>
    <xdr:graphicFrame>
      <xdr:nvGraphicFramePr>
        <xdr:cNvPr id="1" name="Chart 1"/>
        <xdr:cNvGraphicFramePr/>
      </xdr:nvGraphicFramePr>
      <xdr:xfrm>
        <a:off x="4819650" y="0"/>
        <a:ext cx="11553825" cy="922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0</xdr:rowOff>
    </xdr:from>
    <xdr:to>
      <xdr:col>28</xdr:col>
      <xdr:colOff>552450</xdr:colOff>
      <xdr:row>56</xdr:row>
      <xdr:rowOff>104775</xdr:rowOff>
    </xdr:to>
    <xdr:graphicFrame>
      <xdr:nvGraphicFramePr>
        <xdr:cNvPr id="1" name="Chart 1"/>
        <xdr:cNvGraphicFramePr/>
      </xdr:nvGraphicFramePr>
      <xdr:xfrm>
        <a:off x="7600950" y="0"/>
        <a:ext cx="1155382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A2" sqref="A2"/>
    </sheetView>
  </sheetViews>
  <sheetFormatPr defaultColWidth="9.140625" defaultRowHeight="12.75"/>
  <cols>
    <col min="1" max="1" width="3.421875" style="0" customWidth="1"/>
    <col min="2" max="2" width="4.8515625" style="0" customWidth="1"/>
    <col min="3" max="3" width="1.28515625" style="0" customWidth="1"/>
    <col min="4" max="4" width="4.8515625" style="0" customWidth="1"/>
    <col min="5" max="5" width="2.7109375" style="0" customWidth="1"/>
    <col min="6" max="6" width="9.7109375" style="0" customWidth="1"/>
    <col min="7" max="7" width="8.57421875" style="0" customWidth="1"/>
    <col min="8" max="8" width="12.8515625" style="0" customWidth="1"/>
    <col min="9" max="9" width="2.7109375" style="0" customWidth="1"/>
    <col min="10" max="10" width="7.8515625" style="0" customWidth="1"/>
    <col min="11" max="11" width="8.57421875" style="0" customWidth="1"/>
    <col min="12" max="12" width="12.8515625" style="0" customWidth="1"/>
    <col min="13" max="13" width="2.7109375" style="0" customWidth="1"/>
    <col min="14" max="14" width="7.8515625" style="0" customWidth="1"/>
    <col min="15" max="15" width="8.57421875" style="0" customWidth="1"/>
    <col min="16" max="16" width="12.8515625" style="0" customWidth="1"/>
    <col min="17" max="17" width="2.7109375" style="0" customWidth="1"/>
    <col min="18" max="18" width="7.8515625" style="0" customWidth="1"/>
    <col min="19" max="19" width="8.57421875" style="0" customWidth="1"/>
    <col min="20" max="20" width="11.421875" style="0" customWidth="1"/>
  </cols>
  <sheetData>
    <row r="1" spans="1:6" ht="15.75" customHeight="1">
      <c r="A1" s="41" t="s">
        <v>159</v>
      </c>
      <c r="B1" s="16"/>
      <c r="C1" s="16"/>
      <c r="D1" s="16"/>
      <c r="E1" s="16"/>
      <c r="F1" s="16"/>
    </row>
    <row r="2" spans="1:6" ht="15.75" customHeight="1">
      <c r="A2" s="41"/>
      <c r="B2" s="16"/>
      <c r="C2" s="16"/>
      <c r="D2" s="16"/>
      <c r="E2" s="16"/>
      <c r="F2" s="16"/>
    </row>
    <row r="3" spans="1:6" ht="15.75" customHeight="1">
      <c r="A3" s="41"/>
      <c r="B3" s="16"/>
      <c r="C3" s="16"/>
      <c r="D3" s="16"/>
      <c r="E3" s="16"/>
      <c r="F3" s="16"/>
    </row>
    <row r="4" spans="1:6" ht="15.75" customHeight="1">
      <c r="A4" t="s">
        <v>68</v>
      </c>
      <c r="B4" s="16"/>
      <c r="C4" s="16"/>
      <c r="D4" s="16"/>
      <c r="E4" s="16"/>
      <c r="F4" s="16">
        <v>0.075</v>
      </c>
    </row>
    <row r="5" spans="1:11" ht="15.75" customHeight="1">
      <c r="A5" t="s">
        <v>30</v>
      </c>
      <c r="F5" s="130">
        <f>F4+0.01</f>
        <v>0.08499999999999999</v>
      </c>
      <c r="J5" t="s">
        <v>115</v>
      </c>
      <c r="K5" t="s">
        <v>116</v>
      </c>
    </row>
    <row r="6" spans="1:6" ht="15.75" customHeight="1">
      <c r="A6" t="s">
        <v>29</v>
      </c>
      <c r="F6" s="130">
        <f>F4+0.015</f>
        <v>0.09</v>
      </c>
    </row>
    <row r="7" spans="1:11" ht="15.75" customHeight="1">
      <c r="A7" t="s">
        <v>31</v>
      </c>
      <c r="E7" s="129"/>
      <c r="F7" s="139">
        <v>0.03</v>
      </c>
      <c r="J7" t="s">
        <v>9</v>
      </c>
      <c r="K7" t="s">
        <v>69</v>
      </c>
    </row>
    <row r="8" spans="6:11" ht="15.75" customHeight="1">
      <c r="F8" s="192"/>
      <c r="J8">
        <v>2001</v>
      </c>
      <c r="K8">
        <v>2002</v>
      </c>
    </row>
    <row r="9" ht="15.75" customHeight="1"/>
  </sheetData>
  <printOptions horizontalCentered="1"/>
  <pageMargins left="0.1" right="0.1" top="0.5" bottom="1" header="0.5" footer="0.8"/>
  <pageSetup firstPageNumber="4" useFirstPageNumber="1" fitToHeight="1" fitToWidth="1" horizontalDpi="600" verticalDpi="600" orientation="landscape" scale="96" r:id="rId1"/>
  <headerFooter alignWithMargins="0">
    <oddFooter>&amp;L&amp;"Arial,Italic"       &amp;"Arial,Bold Italic"&amp;12Page &amp;P&amp;"Arial,Italic"&amp;10            Prepared by Julien J. Studley, Inc.   &amp;D   &amp;8(&amp;F/&amp;A)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9"/>
  <sheetViews>
    <sheetView view="pageBreakPreview" zoomScale="55" zoomScaleNormal="55" zoomScaleSheetLayoutView="55" workbookViewId="0" topLeftCell="A1">
      <selection activeCell="D3" sqref="D3"/>
    </sheetView>
  </sheetViews>
  <sheetFormatPr defaultColWidth="9.140625" defaultRowHeight="12.75"/>
  <cols>
    <col min="2" max="2" width="4.8515625" style="0" customWidth="1"/>
    <col min="3" max="4" width="8.7109375" style="0" customWidth="1"/>
    <col min="6" max="9" width="7.8515625" style="0" customWidth="1"/>
    <col min="21" max="21" width="9.8515625" style="0" customWidth="1"/>
  </cols>
  <sheetData>
    <row r="2" spans="6:9" ht="12.75">
      <c r="F2" s="104"/>
      <c r="G2" s="104"/>
      <c r="H2" s="104"/>
      <c r="I2" s="104"/>
    </row>
    <row r="3" spans="6:9" ht="12.75">
      <c r="F3" s="104"/>
      <c r="G3" s="104"/>
      <c r="H3" s="104"/>
      <c r="I3" s="104"/>
    </row>
    <row r="4" spans="3:9" ht="12.75">
      <c r="C4" s="104"/>
      <c r="D4" s="104"/>
      <c r="E4" s="104"/>
      <c r="F4" s="104"/>
      <c r="G4" s="104"/>
      <c r="H4" s="104"/>
      <c r="I4" s="104"/>
    </row>
    <row r="5" spans="3:9" ht="12.75">
      <c r="C5" s="104"/>
      <c r="D5" s="104"/>
      <c r="E5" s="104"/>
      <c r="F5" s="104"/>
      <c r="G5" s="104"/>
      <c r="H5" s="104"/>
      <c r="I5" s="104"/>
    </row>
    <row r="6" spans="3:9" ht="12.75">
      <c r="C6" s="104"/>
      <c r="D6" s="104"/>
      <c r="E6" s="104"/>
      <c r="F6" s="104"/>
      <c r="G6" s="104"/>
      <c r="H6" s="104"/>
      <c r="I6" s="104"/>
    </row>
    <row r="7" spans="3:9" ht="12.75">
      <c r="C7" s="104"/>
      <c r="D7" s="104"/>
      <c r="E7" s="104"/>
      <c r="F7" s="104"/>
      <c r="G7" s="104"/>
      <c r="H7" s="104"/>
      <c r="I7" s="104"/>
    </row>
    <row r="8" spans="3:9" ht="12.75">
      <c r="C8" s="104"/>
      <c r="D8" s="104"/>
      <c r="E8" s="104"/>
      <c r="F8" s="104"/>
      <c r="G8" s="104"/>
      <c r="H8" s="104"/>
      <c r="I8" s="104"/>
    </row>
    <row r="9" spans="3:9" ht="12.75">
      <c r="C9" s="104"/>
      <c r="D9" s="104"/>
      <c r="E9" s="104"/>
      <c r="F9" s="104"/>
      <c r="G9" s="104"/>
      <c r="H9" s="104"/>
      <c r="I9" s="104"/>
    </row>
    <row r="10" spans="3:9" ht="12.75">
      <c r="C10" s="104"/>
      <c r="D10" s="104"/>
      <c r="E10" s="104"/>
      <c r="F10" s="104"/>
      <c r="G10" s="104"/>
      <c r="H10" s="104"/>
      <c r="I10" s="104"/>
    </row>
    <row r="11" spans="3:9" ht="12.75">
      <c r="C11" s="104"/>
      <c r="D11" s="104"/>
      <c r="E11" s="104"/>
      <c r="F11" s="104"/>
      <c r="G11" s="104"/>
      <c r="H11" s="104"/>
      <c r="I11" s="104"/>
    </row>
    <row r="12" spans="3:5" ht="12.75">
      <c r="C12" s="104"/>
      <c r="D12" s="104"/>
      <c r="E12" s="104"/>
    </row>
    <row r="13" spans="3:16" ht="12.75">
      <c r="C13" s="104"/>
      <c r="D13" s="104"/>
      <c r="E13" s="104"/>
      <c r="I13" s="112"/>
      <c r="P13" s="1"/>
    </row>
    <row r="14" spans="2:9" ht="12" customHeight="1">
      <c r="B14" s="183"/>
      <c r="C14" s="189" t="s">
        <v>152</v>
      </c>
      <c r="D14" s="183" t="s">
        <v>101</v>
      </c>
      <c r="E14" s="183" t="s">
        <v>111</v>
      </c>
      <c r="F14" s="183"/>
      <c r="I14" s="112"/>
    </row>
    <row r="15" spans="2:9" ht="15">
      <c r="B15" s="183" t="s">
        <v>37</v>
      </c>
      <c r="C15" s="190">
        <f>S!H38/1000000</f>
        <v>7.788705703266865</v>
      </c>
      <c r="D15" s="190">
        <f>S!L38/1000000</f>
        <v>6.165830143294831</v>
      </c>
      <c r="E15" s="190">
        <f>S!P38/1000000</f>
        <v>7.132631093494851</v>
      </c>
      <c r="F15" s="191"/>
      <c r="G15" s="111"/>
      <c r="H15" s="111"/>
      <c r="I15" s="111"/>
    </row>
    <row r="16" spans="2:6" ht="15">
      <c r="B16" s="183" t="s">
        <v>100</v>
      </c>
      <c r="C16" s="190">
        <f>S!H41/1000000</f>
        <v>5.092897605831854</v>
      </c>
      <c r="D16" s="190">
        <f>S!L41/1000000</f>
        <v>3.9844911554981897</v>
      </c>
      <c r="E16" s="190">
        <f>S!P41/1000000</f>
        <v>4.700791072406288</v>
      </c>
      <c r="F16" s="183"/>
    </row>
    <row r="19" spans="6:19" ht="12.75">
      <c r="F19" s="112"/>
      <c r="G19" s="112"/>
      <c r="H19" s="112"/>
      <c r="I19" s="112"/>
      <c r="S19" s="14"/>
    </row>
    <row r="20" spans="6:19" ht="12.75">
      <c r="F20" s="112"/>
      <c r="G20" s="112"/>
      <c r="H20" s="112"/>
      <c r="I20" s="112"/>
      <c r="S20" s="4"/>
    </row>
    <row r="21" spans="3:9" s="4" customFormat="1" ht="12.75">
      <c r="C21" s="211"/>
      <c r="D21" s="211"/>
      <c r="E21" s="211"/>
      <c r="F21" s="211"/>
      <c r="G21" s="211"/>
      <c r="H21" s="211"/>
      <c r="I21" s="211"/>
    </row>
    <row r="24" spans="18:22" ht="12.75">
      <c r="R24" s="4"/>
      <c r="V24" s="8"/>
    </row>
    <row r="26" spans="3:5" ht="12.75">
      <c r="C26" s="112"/>
      <c r="D26" s="112"/>
      <c r="E26" s="112"/>
    </row>
    <row r="27" spans="3:5" ht="12.75">
      <c r="C27" s="112"/>
      <c r="D27" s="112"/>
      <c r="E27" s="112"/>
    </row>
    <row r="28" spans="3:5" ht="12.75">
      <c r="C28" s="112"/>
      <c r="D28" s="112"/>
      <c r="E28" s="112"/>
    </row>
    <row r="29" ht="12.75">
      <c r="E29" s="112"/>
    </row>
  </sheetData>
  <printOptions horizontalCentered="1"/>
  <pageMargins left="0.5" right="0.5" top="0.5" bottom="0.5" header="0.4" footer="0.4"/>
  <pageSetup fitToHeight="1" fitToWidth="1" horizontalDpi="600" verticalDpi="600" orientation="landscape" scale="74" r:id="rId2"/>
  <headerFooter alignWithMargins="0">
    <oddFooter>&amp;L       &amp;"Arial,Bold Italic"&amp;12Page &amp;P&amp;"Arial,Italic"&amp;10       Prepared by Julien J. Studley, Inc.   &amp;D   &amp;8(&amp;F/&amp;A)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9"/>
  <sheetViews>
    <sheetView view="pageBreakPreview" zoomScale="55" zoomScaleNormal="55" zoomScaleSheetLayoutView="55" workbookViewId="0" topLeftCell="K1">
      <selection activeCell="AE14" sqref="AE14"/>
    </sheetView>
  </sheetViews>
  <sheetFormatPr defaultColWidth="9.140625" defaultRowHeight="12.75"/>
  <cols>
    <col min="2" max="2" width="6.8515625" style="0" bestFit="1" customWidth="1"/>
    <col min="3" max="3" width="18.8515625" style="0" customWidth="1"/>
    <col min="4" max="4" width="19.57421875" style="0" customWidth="1"/>
    <col min="5" max="5" width="17.7109375" style="0" customWidth="1"/>
    <col min="6" max="6" width="10.140625" style="0" customWidth="1"/>
    <col min="7" max="10" width="7.8515625" style="0" customWidth="1"/>
    <col min="22" max="22" width="9.8515625" style="0" customWidth="1"/>
  </cols>
  <sheetData>
    <row r="2" spans="7:10" ht="12.75">
      <c r="G2" s="104"/>
      <c r="H2" s="104"/>
      <c r="I2" s="104"/>
      <c r="J2" s="104"/>
    </row>
    <row r="3" spans="7:10" ht="12.75">
      <c r="G3" s="104"/>
      <c r="H3" s="104"/>
      <c r="I3" s="104"/>
      <c r="J3" s="104"/>
    </row>
    <row r="4" spans="3:10" ht="12.75">
      <c r="C4" s="104"/>
      <c r="D4" s="104"/>
      <c r="E4" s="104"/>
      <c r="F4" s="104"/>
      <c r="G4" s="104"/>
      <c r="H4" s="104"/>
      <c r="I4" s="104"/>
      <c r="J4" s="104"/>
    </row>
    <row r="5" spans="3:10" ht="12.75">
      <c r="C5" s="104"/>
      <c r="D5" s="104"/>
      <c r="E5" s="104"/>
      <c r="F5" s="104"/>
      <c r="G5" s="104"/>
      <c r="H5" s="104"/>
      <c r="I5" s="104"/>
      <c r="J5" s="104"/>
    </row>
    <row r="6" spans="3:10" ht="12.75">
      <c r="C6" s="104"/>
      <c r="D6" s="104"/>
      <c r="E6" s="104"/>
      <c r="F6" s="104"/>
      <c r="G6" s="104"/>
      <c r="H6" s="104"/>
      <c r="I6" s="104"/>
      <c r="J6" s="104"/>
    </row>
    <row r="7" spans="3:10" ht="12.75">
      <c r="C7" s="104"/>
      <c r="D7" s="104"/>
      <c r="E7" s="104"/>
      <c r="F7" s="104"/>
      <c r="G7" s="104"/>
      <c r="H7" s="104"/>
      <c r="I7" s="104"/>
      <c r="J7" s="104"/>
    </row>
    <row r="8" spans="3:10" ht="12.75">
      <c r="C8" s="104"/>
      <c r="D8" s="104"/>
      <c r="E8" s="104"/>
      <c r="F8" s="104"/>
      <c r="G8" s="104"/>
      <c r="H8" s="104"/>
      <c r="I8" s="104"/>
      <c r="J8" s="104"/>
    </row>
    <row r="9" spans="3:10" ht="12.75">
      <c r="C9" s="104"/>
      <c r="D9" s="104"/>
      <c r="E9" s="104"/>
      <c r="F9" s="104"/>
      <c r="G9" s="104"/>
      <c r="H9" s="104"/>
      <c r="I9" s="104"/>
      <c r="J9" s="104"/>
    </row>
    <row r="10" spans="3:10" ht="12.75">
      <c r="C10" s="104"/>
      <c r="D10" s="104"/>
      <c r="E10" s="104"/>
      <c r="F10" s="104"/>
      <c r="G10" s="104"/>
      <c r="H10" s="104"/>
      <c r="I10" s="104"/>
      <c r="J10" s="104"/>
    </row>
    <row r="11" spans="3:10" ht="12.75">
      <c r="C11" s="104"/>
      <c r="D11" s="104"/>
      <c r="E11" s="104"/>
      <c r="F11" s="104"/>
      <c r="G11" s="104"/>
      <c r="H11" s="104"/>
      <c r="I11" s="104"/>
      <c r="J11" s="104"/>
    </row>
    <row r="12" spans="3:6" ht="12.75">
      <c r="C12" s="104"/>
      <c r="D12" s="104"/>
      <c r="E12" s="104"/>
      <c r="F12" s="104"/>
    </row>
    <row r="13" spans="3:17" ht="12.75">
      <c r="C13" s="104"/>
      <c r="D13" s="104"/>
      <c r="E13" s="104"/>
      <c r="F13" s="104"/>
      <c r="J13" s="112"/>
      <c r="Q13" s="1"/>
    </row>
    <row r="14" spans="2:10" ht="12" customHeight="1">
      <c r="B14" s="183"/>
      <c r="C14" s="189" t="s">
        <v>112</v>
      </c>
      <c r="D14" s="183" t="s">
        <v>101</v>
      </c>
      <c r="E14" s="183" t="s">
        <v>111</v>
      </c>
      <c r="F14" s="183"/>
      <c r="G14" s="183"/>
      <c r="J14" s="112"/>
    </row>
    <row r="15" spans="2:10" ht="15">
      <c r="B15" s="183">
        <v>2001</v>
      </c>
      <c r="C15" s="189">
        <f>S!H21</f>
        <v>798164.6250000001</v>
      </c>
      <c r="D15" s="189">
        <f>S!L21</f>
        <v>561297.2597841946</v>
      </c>
      <c r="E15" s="189">
        <f>S!P21</f>
        <v>798164.6250000001</v>
      </c>
      <c r="F15" s="190"/>
      <c r="G15" s="191"/>
      <c r="H15" s="111"/>
      <c r="I15" s="111"/>
      <c r="J15" s="111"/>
    </row>
    <row r="16" spans="2:7" ht="15">
      <c r="B16" s="183">
        <f>B15+1</f>
        <v>2002</v>
      </c>
      <c r="C16" s="189">
        <f>S!H22</f>
        <v>806251.56375</v>
      </c>
      <c r="D16" s="189">
        <f>S!L22</f>
        <v>568808.4722841945</v>
      </c>
      <c r="E16" s="189">
        <f>S!P22</f>
        <v>806251.56375</v>
      </c>
      <c r="F16" s="190"/>
      <c r="G16" s="183"/>
    </row>
    <row r="17" spans="2:5" ht="15">
      <c r="B17" s="183">
        <f aca="true" t="shared" si="0" ref="B17:B24">B16+1</f>
        <v>2003</v>
      </c>
      <c r="C17" s="189">
        <f>S!H23</f>
        <v>729260.0767875</v>
      </c>
      <c r="D17" s="189">
        <f>S!L23</f>
        <v>577097.3586591945</v>
      </c>
      <c r="E17" s="189">
        <f>S!P23</f>
        <v>648055.1880125</v>
      </c>
    </row>
    <row r="18" spans="2:5" ht="15">
      <c r="B18" s="183">
        <f t="shared" si="0"/>
        <v>2004</v>
      </c>
      <c r="C18" s="189">
        <f>S!H24</f>
        <v>737270.602482375</v>
      </c>
      <c r="D18" s="189">
        <f>S!L24</f>
        <v>585634.9116254447</v>
      </c>
      <c r="E18" s="189">
        <f>S!P24</f>
        <v>656046.002185375</v>
      </c>
    </row>
    <row r="19" spans="2:20" ht="15">
      <c r="B19" s="183">
        <f t="shared" si="0"/>
        <v>2005</v>
      </c>
      <c r="C19" s="189">
        <f>S!H25</f>
        <v>746107.4188018462</v>
      </c>
      <c r="D19" s="189">
        <f>S!L25</f>
        <v>594428.5911806822</v>
      </c>
      <c r="E19" s="189">
        <f>S!P25</f>
        <v>664869.3451809363</v>
      </c>
      <c r="G19" s="112"/>
      <c r="H19" s="112"/>
      <c r="I19" s="112"/>
      <c r="J19" s="112"/>
      <c r="T19" s="14"/>
    </row>
    <row r="20" spans="2:20" ht="15">
      <c r="B20" s="183">
        <f t="shared" si="0"/>
        <v>2006</v>
      </c>
      <c r="C20" s="189">
        <f>S!H26</f>
        <v>755209.3396109017</v>
      </c>
      <c r="D20" s="189">
        <f>S!L26</f>
        <v>636486.0811225767</v>
      </c>
      <c r="E20" s="189">
        <f>S!P26</f>
        <v>673957.3884663644</v>
      </c>
      <c r="H20" s="112"/>
      <c r="I20" s="112"/>
      <c r="J20" s="112"/>
      <c r="T20" s="4"/>
    </row>
    <row r="21" spans="2:10" s="4" customFormat="1" ht="15">
      <c r="B21" s="183">
        <f t="shared" si="0"/>
        <v>2007</v>
      </c>
      <c r="C21" s="189">
        <f>S!H27</f>
        <v>764584.3180442287</v>
      </c>
      <c r="D21" s="189">
        <f>S!L27</f>
        <v>645815.2957627283</v>
      </c>
      <c r="E21" s="189">
        <f>S!P27</f>
        <v>683318.0730503553</v>
      </c>
      <c r="F21" s="211"/>
      <c r="H21" s="211"/>
      <c r="I21" s="211"/>
      <c r="J21" s="211"/>
    </row>
    <row r="22" spans="2:5" ht="15">
      <c r="B22" s="183">
        <f t="shared" si="0"/>
        <v>2008</v>
      </c>
      <c r="C22" s="189">
        <f>S!H28</f>
        <v>807240.5458305555</v>
      </c>
      <c r="D22" s="189">
        <f>S!L28</f>
        <v>655424.3868420842</v>
      </c>
      <c r="E22" s="189">
        <f>S!P28</f>
        <v>723959.5781718659</v>
      </c>
    </row>
    <row r="23" spans="2:5" ht="15">
      <c r="B23" s="183">
        <f t="shared" si="0"/>
        <v>2009</v>
      </c>
      <c r="C23" s="189">
        <f>S!H29</f>
        <v>817186.4604504722</v>
      </c>
      <c r="D23" s="189">
        <f>S!L29</f>
        <v>665321.7506538209</v>
      </c>
      <c r="E23" s="189">
        <f>S!P29</f>
        <v>733890.3284470219</v>
      </c>
    </row>
    <row r="24" spans="2:23" ht="15">
      <c r="B24" s="183">
        <f t="shared" si="0"/>
        <v>2010</v>
      </c>
      <c r="C24" s="189">
        <f>S!H30</f>
        <v>827430.7525089864</v>
      </c>
      <c r="D24" s="189">
        <f>S!L30</f>
        <v>675516.0353799097</v>
      </c>
      <c r="E24" s="189">
        <f>S!P30</f>
        <v>744119.0012304325</v>
      </c>
      <c r="S24" s="4"/>
      <c r="W24" s="8"/>
    </row>
    <row r="25" spans="2:5" ht="15">
      <c r="B25" s="183"/>
      <c r="C25" s="190"/>
      <c r="D25" s="190"/>
      <c r="E25" s="190"/>
    </row>
    <row r="26" spans="2:6" ht="15">
      <c r="B26" s="183"/>
      <c r="C26" s="190"/>
      <c r="D26" s="190"/>
      <c r="E26" s="190"/>
      <c r="F26" s="112"/>
    </row>
    <row r="27" spans="2:6" ht="15">
      <c r="B27" s="183"/>
      <c r="C27" s="190"/>
      <c r="D27" s="190"/>
      <c r="E27" s="190"/>
      <c r="F27" s="112"/>
    </row>
    <row r="28" spans="2:6" ht="15">
      <c r="B28" s="183"/>
      <c r="C28" s="190"/>
      <c r="D28" s="190"/>
      <c r="E28" s="190"/>
      <c r="F28" s="112"/>
    </row>
    <row r="29" spans="5:6" ht="12.75">
      <c r="E29" s="112"/>
      <c r="F29" s="112"/>
    </row>
  </sheetData>
  <printOptions horizontalCentered="1"/>
  <pageMargins left="0.5" right="0.5" top="0.5" bottom="0.5" header="0.4" footer="0.4"/>
  <pageSetup fitToHeight="1" fitToWidth="1" horizontalDpi="600" verticalDpi="600" orientation="landscape" scale="72" r:id="rId2"/>
  <headerFooter alignWithMargins="0">
    <oddFooter>&amp;L       &amp;"Arial,Bold Italic"&amp;12Page &amp;P&amp;"Arial,Italic"&amp;10       Prepared by Julien J. Studley, Inc.   &amp;D   &amp;8(&amp;F/&amp;A)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="75" zoomScaleNormal="75" zoomScaleSheetLayoutView="75" workbookViewId="0" topLeftCell="A7">
      <selection activeCell="F11" sqref="F11:F14"/>
    </sheetView>
  </sheetViews>
  <sheetFormatPr defaultColWidth="9.140625" defaultRowHeight="12.75"/>
  <cols>
    <col min="1" max="1" width="3.421875" style="0" customWidth="1"/>
    <col min="2" max="2" width="8.00390625" style="0" customWidth="1"/>
    <col min="3" max="3" width="2.7109375" style="1" customWidth="1"/>
    <col min="4" max="4" width="7.7109375" style="0" customWidth="1"/>
    <col min="5" max="5" width="1.8515625" style="0" customWidth="1"/>
    <col min="6" max="6" width="11.7109375" style="0" customWidth="1"/>
    <col min="7" max="7" width="12.8515625" style="0" customWidth="1"/>
    <col min="8" max="8" width="15.140625" style="0" customWidth="1"/>
    <col min="9" max="9" width="2.7109375" style="0" customWidth="1"/>
    <col min="10" max="10" width="9.8515625" style="0" bestFit="1" customWidth="1"/>
    <col min="11" max="11" width="12.140625" style="0" bestFit="1" customWidth="1"/>
    <col min="12" max="12" width="15.57421875" style="0" bestFit="1" customWidth="1"/>
    <col min="13" max="13" width="2.7109375" style="0" customWidth="1"/>
    <col min="14" max="15" width="11.7109375" style="0" customWidth="1"/>
    <col min="16" max="16" width="14.7109375" style="0" customWidth="1"/>
    <col min="17" max="17" width="1.8515625" style="0" customWidth="1"/>
    <col min="18" max="19" width="11.7109375" style="0" customWidth="1"/>
    <col min="20" max="20" width="16.28125" style="0" customWidth="1"/>
  </cols>
  <sheetData>
    <row r="1" spans="1:6" ht="15.75" customHeight="1">
      <c r="A1" s="41" t="str">
        <f>data!A1</f>
        <v>XYZ CORPORATION</v>
      </c>
      <c r="B1" s="16"/>
      <c r="C1" s="131"/>
      <c r="D1" s="16"/>
      <c r="E1" s="16"/>
      <c r="F1" s="16"/>
    </row>
    <row r="2" spans="1:6" ht="15.75" customHeight="1">
      <c r="A2" s="41">
        <f>data!A2</f>
        <v>0</v>
      </c>
      <c r="B2" s="16"/>
      <c r="C2" s="131"/>
      <c r="D2" s="16"/>
      <c r="E2" s="16"/>
      <c r="F2" s="16"/>
    </row>
    <row r="3" spans="1:6" ht="15.75" customHeight="1">
      <c r="A3" s="41"/>
      <c r="B3" s="16"/>
      <c r="C3" s="131"/>
      <c r="D3" s="16"/>
      <c r="E3" s="16"/>
      <c r="F3" s="16"/>
    </row>
    <row r="4" ht="15.75" customHeight="1" thickBot="1">
      <c r="A4" s="13"/>
    </row>
    <row r="5" spans="1:20" ht="15.75" customHeight="1">
      <c r="A5" s="133"/>
      <c r="B5" s="134"/>
      <c r="C5" s="50"/>
      <c r="D5" s="50"/>
      <c r="E5" s="50"/>
      <c r="F5" s="50"/>
      <c r="G5" s="50"/>
      <c r="H5" s="51"/>
      <c r="O5" s="46"/>
      <c r="P5" s="47"/>
      <c r="S5" s="46"/>
      <c r="T5" s="47"/>
    </row>
    <row r="6" spans="1:20" ht="15.75" customHeight="1">
      <c r="A6" s="56" t="s">
        <v>0</v>
      </c>
      <c r="B6" s="53"/>
      <c r="C6" s="54"/>
      <c r="D6" s="54"/>
      <c r="E6" s="54"/>
      <c r="F6" s="54"/>
      <c r="G6" s="54"/>
      <c r="H6" s="55"/>
      <c r="O6" s="46"/>
      <c r="P6" s="47"/>
      <c r="S6" s="46"/>
      <c r="T6" s="47"/>
    </row>
    <row r="7" spans="1:8" ht="15.75" customHeight="1">
      <c r="A7" s="56" t="s">
        <v>1</v>
      </c>
      <c r="B7" s="53"/>
      <c r="C7" s="54"/>
      <c r="D7" s="54"/>
      <c r="E7" s="54"/>
      <c r="F7" s="54"/>
      <c r="G7" s="54"/>
      <c r="H7" s="55"/>
    </row>
    <row r="8" spans="1:20" ht="15.75" customHeight="1" thickBot="1">
      <c r="A8" s="135"/>
      <c r="B8" s="136"/>
      <c r="C8" s="137"/>
      <c r="D8" s="137"/>
      <c r="E8" s="137"/>
      <c r="F8" s="137"/>
      <c r="G8" s="137"/>
      <c r="H8" s="138"/>
      <c r="O8" s="46"/>
      <c r="P8" s="47"/>
      <c r="S8" s="46"/>
      <c r="T8" s="47"/>
    </row>
    <row r="9" spans="1:20" ht="15.75" customHeight="1">
      <c r="A9" s="4"/>
      <c r="B9" s="4"/>
      <c r="C9" s="132"/>
      <c r="D9" s="4"/>
      <c r="E9" s="10"/>
      <c r="F9" s="4"/>
      <c r="O9" s="46"/>
      <c r="P9" s="47"/>
      <c r="S9" s="46"/>
      <c r="T9" s="47"/>
    </row>
    <row r="10" spans="7:20" ht="15.75" customHeight="1">
      <c r="G10" s="181"/>
      <c r="H10" s="181"/>
      <c r="I10" s="182"/>
      <c r="J10" s="182"/>
      <c r="K10" s="182"/>
      <c r="L10" s="182"/>
      <c r="M10" s="182"/>
      <c r="N10" s="180"/>
      <c r="O10" s="181"/>
      <c r="P10" s="181"/>
      <c r="Q10" s="183"/>
      <c r="R10" s="180"/>
      <c r="S10" s="181"/>
      <c r="T10" s="181"/>
    </row>
    <row r="11" spans="6:20" ht="15.75" customHeight="1">
      <c r="F11" s="222" t="s">
        <v>38</v>
      </c>
      <c r="G11" s="181"/>
      <c r="H11" s="181"/>
      <c r="I11" s="182"/>
      <c r="J11" s="180" t="str">
        <f>Restr!A6</f>
        <v>RESTRUCTURE </v>
      </c>
      <c r="K11" s="181"/>
      <c r="L11" s="181"/>
      <c r="M11" s="182"/>
      <c r="N11" s="180" t="str">
        <f>Reloc!A6</f>
        <v>RELOCATE UPON</v>
      </c>
      <c r="O11" s="181"/>
      <c r="P11" s="181"/>
      <c r="Q11" s="183"/>
      <c r="R11" s="180"/>
      <c r="S11" s="181"/>
      <c r="T11" s="181"/>
    </row>
    <row r="12" spans="6:20" ht="15.75" customHeight="1">
      <c r="F12" s="180" t="str">
        <f>'Renew LL'!A6</f>
        <v>RENEW UPON</v>
      </c>
      <c r="G12" s="181"/>
      <c r="H12" s="181"/>
      <c r="I12" s="182"/>
      <c r="J12" s="180" t="str">
        <f>Restr!A7</f>
        <v>LEASE IN 2001</v>
      </c>
      <c r="K12" s="181"/>
      <c r="L12" s="181"/>
      <c r="M12" s="182"/>
      <c r="N12" s="180" t="str">
        <f>Reloc!A7</f>
        <v>LEASE EXPIRATION</v>
      </c>
      <c r="O12" s="181"/>
      <c r="P12" s="181"/>
      <c r="Q12" s="183"/>
      <c r="R12" s="180"/>
      <c r="S12" s="181"/>
      <c r="T12" s="181"/>
    </row>
    <row r="13" spans="6:20" ht="15.75" customHeight="1">
      <c r="F13" s="180" t="str">
        <f>'Renew LL'!A7</f>
        <v>LEASE EXPIRATION AT</v>
      </c>
      <c r="G13" s="181"/>
      <c r="H13" s="181"/>
      <c r="I13" s="182"/>
      <c r="J13" s="180"/>
      <c r="K13" s="181"/>
      <c r="L13" s="181"/>
      <c r="M13" s="182"/>
      <c r="N13" s="180" t="str">
        <f>Reloc!A8</f>
        <v>TO CLASS A SPACE AT</v>
      </c>
      <c r="O13" s="181"/>
      <c r="P13" s="181"/>
      <c r="Q13" s="183"/>
      <c r="R13" s="180"/>
      <c r="S13" s="181"/>
      <c r="T13" s="181"/>
    </row>
    <row r="14" spans="6:22" ht="15.75" customHeight="1">
      <c r="F14" s="180" t="str">
        <f>'Renew LL'!A8</f>
        <v>CURRENT LOCATION</v>
      </c>
      <c r="G14" s="181"/>
      <c r="H14" s="181"/>
      <c r="I14" s="182"/>
      <c r="J14" s="180"/>
      <c r="K14" s="181"/>
      <c r="L14" s="181"/>
      <c r="M14" s="182"/>
      <c r="N14" s="180" t="str">
        <f>Reloc!A9</f>
        <v>NEW SPEC BUILDING</v>
      </c>
      <c r="O14" s="181"/>
      <c r="P14" s="181"/>
      <c r="Q14" s="277"/>
      <c r="R14" s="278"/>
      <c r="S14" s="279"/>
      <c r="T14" s="279"/>
      <c r="U14" s="4"/>
      <c r="V14" s="4"/>
    </row>
    <row r="15" spans="2:22" ht="15.75" customHeight="1" thickBot="1">
      <c r="B15" s="5"/>
      <c r="C15" s="6"/>
      <c r="D15" s="5"/>
      <c r="E15" s="18"/>
      <c r="F15" s="5"/>
      <c r="G15" s="5"/>
      <c r="H15" s="5"/>
      <c r="I15" s="18"/>
      <c r="J15" s="5"/>
      <c r="K15" s="5"/>
      <c r="L15" s="5"/>
      <c r="M15" s="18"/>
      <c r="N15" s="5"/>
      <c r="O15" s="5"/>
      <c r="P15" s="5"/>
      <c r="Q15" s="4"/>
      <c r="R15" s="4"/>
      <c r="S15" s="4"/>
      <c r="T15" s="4"/>
      <c r="U15" s="4"/>
      <c r="V15" s="4"/>
    </row>
    <row r="16" spans="1:22" ht="15.75" customHeight="1">
      <c r="A16" s="87" t="s">
        <v>2</v>
      </c>
      <c r="B16" s="88"/>
      <c r="C16" s="88"/>
      <c r="D16" s="89"/>
      <c r="E16" s="146"/>
      <c r="F16" s="90"/>
      <c r="G16" s="82" t="s">
        <v>3</v>
      </c>
      <c r="H16" s="83" t="s">
        <v>4</v>
      </c>
      <c r="I16" s="146"/>
      <c r="J16" s="90"/>
      <c r="K16" s="82" t="s">
        <v>3</v>
      </c>
      <c r="L16" s="83" t="s">
        <v>4</v>
      </c>
      <c r="M16" s="146"/>
      <c r="N16" s="90"/>
      <c r="O16" s="82" t="s">
        <v>3</v>
      </c>
      <c r="P16" s="83" t="s">
        <v>4</v>
      </c>
      <c r="Q16" s="4"/>
      <c r="R16" s="68"/>
      <c r="S16" s="68"/>
      <c r="T16" s="68"/>
      <c r="U16" s="4"/>
      <c r="V16" s="4"/>
    </row>
    <row r="17" spans="1:22" ht="15.75" customHeight="1">
      <c r="A17" s="64"/>
      <c r="B17" s="67"/>
      <c r="C17" s="68"/>
      <c r="D17" s="66"/>
      <c r="E17" s="146"/>
      <c r="F17" s="84"/>
      <c r="G17" s="68" t="s">
        <v>5</v>
      </c>
      <c r="H17" s="69" t="s">
        <v>3</v>
      </c>
      <c r="I17" s="146"/>
      <c r="J17" s="84"/>
      <c r="K17" s="68" t="s">
        <v>5</v>
      </c>
      <c r="L17" s="69" t="s">
        <v>3</v>
      </c>
      <c r="M17" s="146"/>
      <c r="N17" s="84"/>
      <c r="O17" s="68" t="s">
        <v>5</v>
      </c>
      <c r="P17" s="69" t="s">
        <v>3</v>
      </c>
      <c r="Q17" s="4"/>
      <c r="R17" s="68"/>
      <c r="S17" s="68"/>
      <c r="T17" s="68"/>
      <c r="U17" s="4"/>
      <c r="V17" s="4"/>
    </row>
    <row r="18" spans="1:22" ht="15.75" customHeight="1">
      <c r="A18" s="64"/>
      <c r="B18" s="68" t="str">
        <f>data!J5</f>
        <v>Dec.</v>
      </c>
      <c r="C18" s="68"/>
      <c r="D18" s="69" t="str">
        <f>data!K5</f>
        <v>Nov.</v>
      </c>
      <c r="E18" s="146"/>
      <c r="F18" s="84" t="s">
        <v>6</v>
      </c>
      <c r="G18" s="68" t="s">
        <v>7</v>
      </c>
      <c r="H18" s="69" t="s">
        <v>5</v>
      </c>
      <c r="I18" s="146"/>
      <c r="J18" s="84" t="s">
        <v>6</v>
      </c>
      <c r="K18" s="68" t="s">
        <v>7</v>
      </c>
      <c r="L18" s="69" t="s">
        <v>5</v>
      </c>
      <c r="M18" s="146"/>
      <c r="N18" s="84" t="s">
        <v>6</v>
      </c>
      <c r="O18" s="68" t="s">
        <v>7</v>
      </c>
      <c r="P18" s="69" t="s">
        <v>5</v>
      </c>
      <c r="Q18" s="4"/>
      <c r="R18" s="68"/>
      <c r="S18" s="68"/>
      <c r="T18" s="68"/>
      <c r="U18" s="4"/>
      <c r="V18" s="4"/>
    </row>
    <row r="19" spans="1:20" s="4" customFormat="1" ht="15.75" customHeight="1" thickBot="1">
      <c r="A19" s="70" t="s">
        <v>8</v>
      </c>
      <c r="B19" s="85" t="str">
        <f>data!J7</f>
        <v>1st</v>
      </c>
      <c r="C19" s="85" t="s">
        <v>10</v>
      </c>
      <c r="D19" s="86" t="str">
        <f>data!K7</f>
        <v>30th</v>
      </c>
      <c r="E19" s="147"/>
      <c r="F19" s="70" t="s">
        <v>11</v>
      </c>
      <c r="G19" s="85" t="s">
        <v>12</v>
      </c>
      <c r="H19" s="86" t="s">
        <v>7</v>
      </c>
      <c r="I19" s="147"/>
      <c r="J19" s="70" t="s">
        <v>11</v>
      </c>
      <c r="K19" s="85" t="s">
        <v>12</v>
      </c>
      <c r="L19" s="86" t="s">
        <v>7</v>
      </c>
      <c r="M19" s="147"/>
      <c r="N19" s="70" t="s">
        <v>11</v>
      </c>
      <c r="O19" s="85" t="s">
        <v>12</v>
      </c>
      <c r="P19" s="86" t="s">
        <v>7</v>
      </c>
      <c r="R19" s="68"/>
      <c r="S19" s="68"/>
      <c r="T19" s="68"/>
    </row>
    <row r="20" spans="2:22" ht="15.75" customHeight="1">
      <c r="B20" s="1"/>
      <c r="D20" s="1"/>
      <c r="E20" s="33"/>
      <c r="F20" s="1"/>
      <c r="J20" s="1"/>
      <c r="N20" s="1"/>
      <c r="Q20" s="4"/>
      <c r="R20" s="132"/>
      <c r="S20" s="4"/>
      <c r="T20" s="4"/>
      <c r="U20" s="4"/>
      <c r="V20" s="4"/>
    </row>
    <row r="21" spans="1:22" ht="13.5" customHeight="1">
      <c r="A21" s="44">
        <v>1</v>
      </c>
      <c r="B21" s="43">
        <f>data!J8</f>
        <v>2001</v>
      </c>
      <c r="C21" s="42" t="s">
        <v>10</v>
      </c>
      <c r="D21" s="43">
        <f>data!K8</f>
        <v>2002</v>
      </c>
      <c r="F21" s="145">
        <f>'Renew LL'!U20</f>
        <v>33000</v>
      </c>
      <c r="G21" s="114">
        <f>H21/F21</f>
        <v>24.18680681818182</v>
      </c>
      <c r="H21" s="128">
        <f>'Renew LL'!W20</f>
        <v>798164.6250000001</v>
      </c>
      <c r="I21" s="11"/>
      <c r="J21" s="11">
        <f>Restr!F19</f>
        <v>33000</v>
      </c>
      <c r="K21" s="114">
        <f>L21/J21</f>
        <v>17.009007872248322</v>
      </c>
      <c r="L21" s="128">
        <f>Restr!S19</f>
        <v>561297.2597841946</v>
      </c>
      <c r="M21" s="11"/>
      <c r="N21" s="11">
        <f>Reloc!U21</f>
        <v>33000</v>
      </c>
      <c r="O21" s="114">
        <f>P21/N21</f>
        <v>24.18680681818182</v>
      </c>
      <c r="P21" s="128">
        <f>Reloc!W21</f>
        <v>798164.6250000001</v>
      </c>
      <c r="Q21" s="4"/>
      <c r="R21" s="144"/>
      <c r="S21" s="143"/>
      <c r="T21" s="223"/>
      <c r="U21" s="4"/>
      <c r="V21" s="4"/>
    </row>
    <row r="22" spans="1:20" s="8" customFormat="1" ht="13.5" customHeight="1">
      <c r="A22" s="244">
        <f aca="true" t="shared" si="0" ref="A22:B25">+A21+1</f>
        <v>2</v>
      </c>
      <c r="B22" s="244">
        <f t="shared" si="0"/>
        <v>2002</v>
      </c>
      <c r="C22" s="244" t="s">
        <v>10</v>
      </c>
      <c r="D22" s="244">
        <f aca="true" t="shared" si="1" ref="D22:D30">+D21+1</f>
        <v>2003</v>
      </c>
      <c r="F22" s="245">
        <f>'Renew LL'!U21</f>
        <v>33000</v>
      </c>
      <c r="G22" s="246">
        <f aca="true" t="shared" si="2" ref="G22:G30">H22/F22</f>
        <v>24.431865568181816</v>
      </c>
      <c r="H22" s="247">
        <f>'Renew LL'!W21</f>
        <v>806251.56375</v>
      </c>
      <c r="I22" s="248"/>
      <c r="J22" s="248">
        <f>Restr!F20</f>
        <v>33000</v>
      </c>
      <c r="K22" s="246">
        <f aca="true" t="shared" si="3" ref="K22:K30">L22/J22</f>
        <v>17.23662037224832</v>
      </c>
      <c r="L22" s="247">
        <f>Restr!S20</f>
        <v>568808.4722841945</v>
      </c>
      <c r="M22" s="248"/>
      <c r="N22" s="248">
        <f>Reloc!U22</f>
        <v>33000</v>
      </c>
      <c r="O22" s="246">
        <f aca="true" t="shared" si="4" ref="O22:O30">P22/N22</f>
        <v>24.431865568181816</v>
      </c>
      <c r="P22" s="247">
        <f>Reloc!W22</f>
        <v>806251.56375</v>
      </c>
      <c r="R22" s="248"/>
      <c r="S22" s="246"/>
      <c r="T22" s="247"/>
    </row>
    <row r="23" spans="1:20" s="4" customFormat="1" ht="13.5" customHeight="1">
      <c r="A23" s="44">
        <f t="shared" si="0"/>
        <v>3</v>
      </c>
      <c r="B23" s="44">
        <f t="shared" si="0"/>
        <v>2003</v>
      </c>
      <c r="C23" s="44" t="s">
        <v>10</v>
      </c>
      <c r="D23" s="44">
        <f t="shared" si="1"/>
        <v>2004</v>
      </c>
      <c r="F23" s="145">
        <f>'Renew LL'!U22</f>
        <v>33000</v>
      </c>
      <c r="G23" s="143">
        <f t="shared" si="2"/>
        <v>22.098790205681816</v>
      </c>
      <c r="H23" s="223">
        <f>'Renew LL'!W22</f>
        <v>729260.0767875</v>
      </c>
      <c r="I23" s="144"/>
      <c r="J23" s="144">
        <f>Restr!F21</f>
        <v>33000</v>
      </c>
      <c r="K23" s="143">
        <f t="shared" si="3"/>
        <v>17.48779874724832</v>
      </c>
      <c r="L23" s="128">
        <f>Restr!S21</f>
        <v>577097.3586591945</v>
      </c>
      <c r="M23" s="144"/>
      <c r="N23" s="144">
        <f>Reloc!U23</f>
        <v>31000</v>
      </c>
      <c r="O23" s="143">
        <f t="shared" si="4"/>
        <v>20.905006064919352</v>
      </c>
      <c r="P23" s="223">
        <f>Reloc!W23</f>
        <v>648055.1880125</v>
      </c>
      <c r="R23" s="144"/>
      <c r="S23" s="143"/>
      <c r="T23" s="223"/>
    </row>
    <row r="24" spans="1:20" s="4" customFormat="1" ht="13.5" customHeight="1">
      <c r="A24" s="44">
        <f t="shared" si="0"/>
        <v>4</v>
      </c>
      <c r="B24" s="44">
        <f t="shared" si="0"/>
        <v>2004</v>
      </c>
      <c r="C24" s="44" t="s">
        <v>10</v>
      </c>
      <c r="D24" s="44">
        <f t="shared" si="1"/>
        <v>2005</v>
      </c>
      <c r="F24" s="145">
        <f>'Renew LL'!U23</f>
        <v>33000</v>
      </c>
      <c r="G24" s="143">
        <f t="shared" si="2"/>
        <v>22.341533408556817</v>
      </c>
      <c r="H24" s="128">
        <f>'Renew LL'!W23</f>
        <v>737270.602482375</v>
      </c>
      <c r="I24" s="144"/>
      <c r="J24" s="11">
        <f>Restr!F22</f>
        <v>33000</v>
      </c>
      <c r="K24" s="143">
        <f t="shared" si="3"/>
        <v>17.746512473498324</v>
      </c>
      <c r="L24" s="128">
        <f>Restr!S22</f>
        <v>585634.9116254447</v>
      </c>
      <c r="M24" s="144"/>
      <c r="N24" s="11">
        <f>Reloc!U24</f>
        <v>31000</v>
      </c>
      <c r="O24" s="143">
        <f t="shared" si="4"/>
        <v>21.162774264044355</v>
      </c>
      <c r="P24" s="128">
        <f>Reloc!W24</f>
        <v>656046.002185375</v>
      </c>
      <c r="R24" s="144"/>
      <c r="S24" s="143"/>
      <c r="T24" s="223"/>
    </row>
    <row r="25" spans="1:20" s="4" customFormat="1" ht="13.5" customHeight="1">
      <c r="A25" s="44">
        <f t="shared" si="0"/>
        <v>5</v>
      </c>
      <c r="B25" s="44">
        <f t="shared" si="0"/>
        <v>2005</v>
      </c>
      <c r="C25" s="44" t="s">
        <v>10</v>
      </c>
      <c r="D25" s="44">
        <f t="shared" si="1"/>
        <v>2006</v>
      </c>
      <c r="F25" s="145">
        <f>'Renew LL'!U24</f>
        <v>33000</v>
      </c>
      <c r="G25" s="143">
        <f t="shared" si="2"/>
        <v>22.609315721268068</v>
      </c>
      <c r="H25" s="128">
        <f>'Renew LL'!W24</f>
        <v>746107.4188018462</v>
      </c>
      <c r="I25" s="144"/>
      <c r="J25" s="11">
        <f>Restr!F23</f>
        <v>33000</v>
      </c>
      <c r="K25" s="143">
        <f t="shared" si="3"/>
        <v>18.012987611535824</v>
      </c>
      <c r="L25" s="128">
        <f>Restr!S23</f>
        <v>594428.5911806822</v>
      </c>
      <c r="M25" s="144"/>
      <c r="N25" s="11">
        <f>Reloc!U25</f>
        <v>31000</v>
      </c>
      <c r="O25" s="143">
        <f t="shared" si="4"/>
        <v>21.447398231643106</v>
      </c>
      <c r="P25" s="128">
        <f>Reloc!W25</f>
        <v>664869.3451809363</v>
      </c>
      <c r="R25" s="144"/>
      <c r="S25" s="143"/>
      <c r="T25" s="223"/>
    </row>
    <row r="26" spans="1:20" s="4" customFormat="1" ht="13.5" customHeight="1">
      <c r="A26" s="44">
        <f aca="true" t="shared" si="5" ref="A26:B30">+A25+1</f>
        <v>6</v>
      </c>
      <c r="B26" s="44">
        <f t="shared" si="5"/>
        <v>2006</v>
      </c>
      <c r="C26" s="44" t="s">
        <v>10</v>
      </c>
      <c r="D26" s="44">
        <f t="shared" si="1"/>
        <v>2007</v>
      </c>
      <c r="F26" s="145">
        <f>'Renew LL'!U25</f>
        <v>33000</v>
      </c>
      <c r="G26" s="114">
        <f t="shared" si="2"/>
        <v>22.885131503360657</v>
      </c>
      <c r="H26" s="128">
        <f>'Renew LL'!W25</f>
        <v>755209.3396109017</v>
      </c>
      <c r="I26" s="144"/>
      <c r="J26" s="11">
        <f>Restr!F24</f>
        <v>33000</v>
      </c>
      <c r="K26" s="114">
        <f t="shared" si="3"/>
        <v>19.287457003714447</v>
      </c>
      <c r="L26" s="128">
        <f>Restr!S24</f>
        <v>636486.0811225767</v>
      </c>
      <c r="M26" s="144"/>
      <c r="N26" s="11">
        <f>Reloc!U26</f>
        <v>31000</v>
      </c>
      <c r="O26" s="114">
        <f t="shared" si="4"/>
        <v>21.740560918269818</v>
      </c>
      <c r="P26" s="128">
        <f>Reloc!W26</f>
        <v>673957.3884663644</v>
      </c>
      <c r="R26" s="144"/>
      <c r="S26" s="143"/>
      <c r="T26" s="223"/>
    </row>
    <row r="27" spans="1:20" s="4" customFormat="1" ht="13.5" customHeight="1">
      <c r="A27" s="44">
        <f t="shared" si="5"/>
        <v>7</v>
      </c>
      <c r="B27" s="44">
        <f t="shared" si="5"/>
        <v>2007</v>
      </c>
      <c r="C27" s="44" t="s">
        <v>10</v>
      </c>
      <c r="D27" s="44">
        <f t="shared" si="1"/>
        <v>2008</v>
      </c>
      <c r="F27" s="145">
        <f>'Renew LL'!U26</f>
        <v>33000</v>
      </c>
      <c r="G27" s="114">
        <f t="shared" si="2"/>
        <v>23.16922175891602</v>
      </c>
      <c r="H27" s="128">
        <f>'Renew LL'!W26</f>
        <v>764584.3180442287</v>
      </c>
      <c r="I27" s="144"/>
      <c r="J27" s="11">
        <f>Restr!F25</f>
        <v>33000</v>
      </c>
      <c r="K27" s="114">
        <f t="shared" si="3"/>
        <v>19.570160477658433</v>
      </c>
      <c r="L27" s="128">
        <f>Restr!S25</f>
        <v>645815.2957627283</v>
      </c>
      <c r="M27" s="144"/>
      <c r="N27" s="11">
        <f>Reloc!U27</f>
        <v>31000</v>
      </c>
      <c r="O27" s="114">
        <f t="shared" si="4"/>
        <v>22.042518485495332</v>
      </c>
      <c r="P27" s="128">
        <f>Reloc!W27</f>
        <v>683318.0730503553</v>
      </c>
      <c r="R27" s="144"/>
      <c r="S27" s="143"/>
      <c r="T27" s="223"/>
    </row>
    <row r="28" spans="1:20" s="4" customFormat="1" ht="13.5" customHeight="1">
      <c r="A28" s="44">
        <f t="shared" si="5"/>
        <v>8</v>
      </c>
      <c r="B28" s="44">
        <f t="shared" si="5"/>
        <v>2008</v>
      </c>
      <c r="C28" s="44" t="s">
        <v>10</v>
      </c>
      <c r="D28" s="44">
        <f t="shared" si="1"/>
        <v>2009</v>
      </c>
      <c r="F28" s="145">
        <f>'Renew LL'!U27</f>
        <v>33000</v>
      </c>
      <c r="G28" s="114">
        <f t="shared" si="2"/>
        <v>24.461834722138047</v>
      </c>
      <c r="H28" s="128">
        <f>'Renew LL'!W27</f>
        <v>807240.5458305555</v>
      </c>
      <c r="I28" s="144"/>
      <c r="J28" s="11">
        <f>Restr!F26</f>
        <v>33000</v>
      </c>
      <c r="K28" s="114">
        <f t="shared" si="3"/>
        <v>19.861345055820735</v>
      </c>
      <c r="L28" s="128">
        <f>Restr!S26</f>
        <v>655424.3868420842</v>
      </c>
      <c r="M28" s="144"/>
      <c r="N28" s="11">
        <f>Reloc!U28</f>
        <v>31000</v>
      </c>
      <c r="O28" s="114">
        <f t="shared" si="4"/>
        <v>23.35353477973761</v>
      </c>
      <c r="P28" s="128">
        <f>Reloc!W28</f>
        <v>723959.5781718659</v>
      </c>
      <c r="R28" s="144"/>
      <c r="S28" s="143"/>
      <c r="T28" s="223"/>
    </row>
    <row r="29" spans="1:20" s="4" customFormat="1" ht="13.5" customHeight="1">
      <c r="A29" s="44">
        <f t="shared" si="5"/>
        <v>9</v>
      </c>
      <c r="B29" s="44">
        <f t="shared" si="5"/>
        <v>2009</v>
      </c>
      <c r="C29" s="44" t="s">
        <v>10</v>
      </c>
      <c r="D29" s="44">
        <f t="shared" si="1"/>
        <v>2010</v>
      </c>
      <c r="F29" s="145">
        <f>'Renew LL'!U28</f>
        <v>33000</v>
      </c>
      <c r="G29" s="114">
        <f t="shared" si="2"/>
        <v>24.763226074256732</v>
      </c>
      <c r="H29" s="128">
        <f>'Renew LL'!W28</f>
        <v>817186.4604504722</v>
      </c>
      <c r="I29" s="144"/>
      <c r="J29" s="11">
        <f>Restr!F27</f>
        <v>33000</v>
      </c>
      <c r="K29" s="114">
        <f t="shared" si="3"/>
        <v>20.16126517132791</v>
      </c>
      <c r="L29" s="128">
        <f>Restr!S27</f>
        <v>665321.7506538209</v>
      </c>
      <c r="M29" s="144"/>
      <c r="N29" s="11">
        <f>Reloc!U29</f>
        <v>31000</v>
      </c>
      <c r="O29" s="114">
        <f t="shared" si="4"/>
        <v>23.673881562807157</v>
      </c>
      <c r="P29" s="128">
        <f>Reloc!W29</f>
        <v>733890.3284470219</v>
      </c>
      <c r="R29" s="144"/>
      <c r="S29" s="143"/>
      <c r="T29" s="223"/>
    </row>
    <row r="30" spans="1:20" s="4" customFormat="1" ht="13.5" customHeight="1">
      <c r="A30" s="44">
        <f t="shared" si="5"/>
        <v>10</v>
      </c>
      <c r="B30" s="44">
        <f t="shared" si="5"/>
        <v>2010</v>
      </c>
      <c r="C30" s="44" t="s">
        <v>10</v>
      </c>
      <c r="D30" s="44">
        <f t="shared" si="1"/>
        <v>2011</v>
      </c>
      <c r="F30" s="145">
        <f>'Renew LL'!U29</f>
        <v>33000</v>
      </c>
      <c r="G30" s="114">
        <f t="shared" si="2"/>
        <v>25.07365916693898</v>
      </c>
      <c r="H30" s="128">
        <f>'Renew LL'!W29</f>
        <v>827430.7525089864</v>
      </c>
      <c r="I30" s="144"/>
      <c r="J30" s="11">
        <f>Restr!F28</f>
        <v>33000</v>
      </c>
      <c r="K30" s="114">
        <f t="shared" si="3"/>
        <v>20.470182890300293</v>
      </c>
      <c r="L30" s="128">
        <f>Restr!S28</f>
        <v>675516.0353799097</v>
      </c>
      <c r="M30" s="144"/>
      <c r="N30" s="11">
        <f>Reloc!U30</f>
        <v>31000</v>
      </c>
      <c r="O30" s="114">
        <f t="shared" si="4"/>
        <v>24.003838749368793</v>
      </c>
      <c r="P30" s="128">
        <f>Reloc!W30</f>
        <v>744119.0012304325</v>
      </c>
      <c r="R30" s="144"/>
      <c r="S30" s="143"/>
      <c r="T30" s="223"/>
    </row>
    <row r="31" spans="1:22" ht="15.75" customHeight="1" thickBot="1">
      <c r="A31" s="15"/>
      <c r="B31" s="13"/>
      <c r="Q31" s="4"/>
      <c r="R31" s="4"/>
      <c r="S31" s="4"/>
      <c r="T31" s="4"/>
      <c r="U31" s="4"/>
      <c r="V31" s="4"/>
    </row>
    <row r="32" spans="1:22" ht="15.75" customHeight="1">
      <c r="A32" s="149"/>
      <c r="B32" s="150"/>
      <c r="C32" s="151"/>
      <c r="D32" s="150"/>
      <c r="E32" s="150"/>
      <c r="F32" s="152" t="s">
        <v>146</v>
      </c>
      <c r="G32" s="150"/>
      <c r="H32" s="153">
        <f>SUM(H21:H22)</f>
        <v>1604416.1887500002</v>
      </c>
      <c r="I32" s="150"/>
      <c r="J32" s="150"/>
      <c r="K32" s="154"/>
      <c r="L32" s="153">
        <f>SUM(L21:L22)</f>
        <v>1130105.7320683892</v>
      </c>
      <c r="M32" s="150"/>
      <c r="N32" s="150"/>
      <c r="O32" s="154"/>
      <c r="P32" s="171">
        <f>SUM(P21:P22)</f>
        <v>1604416.1887500002</v>
      </c>
      <c r="Q32" s="148"/>
      <c r="R32" s="148"/>
      <c r="S32" s="159"/>
      <c r="T32" s="158"/>
      <c r="U32" s="4"/>
      <c r="V32" s="4"/>
    </row>
    <row r="33" spans="1:22" ht="15.75" customHeight="1">
      <c r="A33" s="155"/>
      <c r="B33" s="148"/>
      <c r="C33" s="156"/>
      <c r="D33" s="148"/>
      <c r="E33" s="148"/>
      <c r="F33" s="157" t="s">
        <v>34</v>
      </c>
      <c r="G33" s="148"/>
      <c r="H33" s="158" t="s">
        <v>33</v>
      </c>
      <c r="I33" s="148"/>
      <c r="J33" s="148"/>
      <c r="K33" s="159"/>
      <c r="L33" s="168">
        <f>L32-$H$32</f>
        <v>-474310.456681611</v>
      </c>
      <c r="M33" s="148"/>
      <c r="N33" s="148"/>
      <c r="O33" s="159"/>
      <c r="P33" s="160">
        <f>P32-$H$32</f>
        <v>0</v>
      </c>
      <c r="Q33" s="148"/>
      <c r="R33" s="148"/>
      <c r="S33" s="159"/>
      <c r="T33" s="168"/>
      <c r="U33" s="4"/>
      <c r="V33" s="4"/>
    </row>
    <row r="34" spans="1:22" ht="15.75" customHeight="1">
      <c r="A34" s="155"/>
      <c r="B34" s="148"/>
      <c r="C34" s="156"/>
      <c r="D34" s="148"/>
      <c r="E34" s="148"/>
      <c r="F34" s="157"/>
      <c r="G34" s="148"/>
      <c r="H34" s="158"/>
      <c r="I34" s="148"/>
      <c r="J34" s="148"/>
      <c r="K34" s="159"/>
      <c r="L34" s="168"/>
      <c r="M34" s="148"/>
      <c r="N34" s="148"/>
      <c r="O34" s="159"/>
      <c r="P34" s="160"/>
      <c r="Q34" s="148"/>
      <c r="R34" s="148"/>
      <c r="S34" s="159"/>
      <c r="T34" s="168"/>
      <c r="U34" s="4"/>
      <c r="V34" s="4"/>
    </row>
    <row r="35" spans="1:22" ht="15.75" customHeight="1">
      <c r="A35" s="155"/>
      <c r="B35" s="148"/>
      <c r="C35" s="156"/>
      <c r="D35" s="148"/>
      <c r="E35" s="148"/>
      <c r="F35" s="157" t="s">
        <v>147</v>
      </c>
      <c r="G35" s="148"/>
      <c r="H35" s="158">
        <f>NPV(Nper,H21:H22)</f>
        <v>1420510.2523944024</v>
      </c>
      <c r="I35" s="148"/>
      <c r="J35" s="148"/>
      <c r="K35" s="159"/>
      <c r="L35" s="158">
        <f>NPV(Nper,L21:L22)</f>
        <v>1000502.0273524991</v>
      </c>
      <c r="M35" s="148"/>
      <c r="N35" s="148"/>
      <c r="O35" s="159"/>
      <c r="P35" s="161">
        <f>NPV(Nper,P21:P22)</f>
        <v>1420510.2523944024</v>
      </c>
      <c r="Q35" s="148"/>
      <c r="R35" s="148"/>
      <c r="S35" s="159"/>
      <c r="T35" s="158"/>
      <c r="U35" s="4"/>
      <c r="V35" s="4"/>
    </row>
    <row r="36" spans="1:22" ht="15.75" customHeight="1" thickBot="1">
      <c r="A36" s="162"/>
      <c r="B36" s="116"/>
      <c r="C36" s="163"/>
      <c r="D36" s="116"/>
      <c r="E36" s="116"/>
      <c r="F36" s="164" t="s">
        <v>34</v>
      </c>
      <c r="G36" s="116"/>
      <c r="H36" s="165" t="s">
        <v>33</v>
      </c>
      <c r="I36" s="116"/>
      <c r="J36" s="116"/>
      <c r="K36" s="166"/>
      <c r="L36" s="169">
        <f>L35-$H$35</f>
        <v>-420008.2250419033</v>
      </c>
      <c r="M36" s="116"/>
      <c r="N36" s="116"/>
      <c r="O36" s="166"/>
      <c r="P36" s="167">
        <f>P35-$H$35</f>
        <v>0</v>
      </c>
      <c r="Q36" s="148"/>
      <c r="R36" s="148"/>
      <c r="S36" s="159"/>
      <c r="T36" s="168"/>
      <c r="U36" s="4"/>
      <c r="V36" s="4"/>
    </row>
    <row r="37" spans="17:22" ht="13.5" thickBot="1">
      <c r="Q37" s="4"/>
      <c r="R37" s="4"/>
      <c r="S37" s="4"/>
      <c r="T37" s="4"/>
      <c r="U37" s="4"/>
      <c r="V37" s="4"/>
    </row>
    <row r="38" spans="1:22" ht="15.75" customHeight="1">
      <c r="A38" s="149"/>
      <c r="B38" s="150"/>
      <c r="C38" s="151"/>
      <c r="D38" s="150"/>
      <c r="E38" s="150"/>
      <c r="F38" s="152" t="s">
        <v>39</v>
      </c>
      <c r="G38" s="150"/>
      <c r="H38" s="153">
        <f>SUM(H21:H30)</f>
        <v>7788705.703266866</v>
      </c>
      <c r="I38" s="150"/>
      <c r="J38" s="150"/>
      <c r="K38" s="150"/>
      <c r="L38" s="153">
        <f>SUM(L21:L30)</f>
        <v>6165830.143294831</v>
      </c>
      <c r="M38" s="150"/>
      <c r="N38" s="150"/>
      <c r="O38" s="154"/>
      <c r="P38" s="171">
        <f>SUM(P21:P30)</f>
        <v>7132631.093494851</v>
      </c>
      <c r="Q38" s="148"/>
      <c r="R38" s="148"/>
      <c r="S38" s="159"/>
      <c r="T38" s="158"/>
      <c r="U38" s="4"/>
      <c r="V38" s="4"/>
    </row>
    <row r="39" spans="1:22" ht="15.75" customHeight="1">
      <c r="A39" s="155"/>
      <c r="B39" s="148"/>
      <c r="C39" s="156"/>
      <c r="D39" s="148"/>
      <c r="E39" s="148"/>
      <c r="F39" s="157" t="s">
        <v>34</v>
      </c>
      <c r="G39" s="148"/>
      <c r="H39" s="158" t="s">
        <v>33</v>
      </c>
      <c r="I39" s="148"/>
      <c r="J39" s="148"/>
      <c r="K39" s="148"/>
      <c r="L39" s="168">
        <f>L38-$H$38</f>
        <v>-1622875.5599720348</v>
      </c>
      <c r="M39" s="148"/>
      <c r="N39" s="148"/>
      <c r="O39" s="159"/>
      <c r="P39" s="160">
        <f>P38-$H$38</f>
        <v>-656074.6097720144</v>
      </c>
      <c r="Q39" s="148"/>
      <c r="R39" s="148"/>
      <c r="S39" s="159"/>
      <c r="T39" s="168"/>
      <c r="U39" s="4"/>
      <c r="V39" s="4"/>
    </row>
    <row r="40" spans="1:22" ht="15.75" customHeight="1">
      <c r="A40" s="155"/>
      <c r="B40" s="148"/>
      <c r="C40" s="156"/>
      <c r="D40" s="148"/>
      <c r="E40" s="148"/>
      <c r="F40" s="157"/>
      <c r="G40" s="148"/>
      <c r="H40" s="158"/>
      <c r="I40" s="148"/>
      <c r="J40" s="148"/>
      <c r="K40" s="148"/>
      <c r="L40" s="168"/>
      <c r="M40" s="148"/>
      <c r="N40" s="148"/>
      <c r="O40" s="159"/>
      <c r="P40" s="160"/>
      <c r="Q40" s="148"/>
      <c r="R40" s="148"/>
      <c r="S40" s="159"/>
      <c r="T40" s="168"/>
      <c r="U40" s="4"/>
      <c r="V40" s="4"/>
    </row>
    <row r="41" spans="1:22" ht="15.75" customHeight="1">
      <c r="A41" s="155"/>
      <c r="B41" s="148"/>
      <c r="C41" s="156"/>
      <c r="D41" s="148"/>
      <c r="E41" s="148"/>
      <c r="F41" s="157" t="s">
        <v>99</v>
      </c>
      <c r="G41" s="148"/>
      <c r="H41" s="158">
        <f>NPV(Nper,H21:H30)</f>
        <v>5092897.605831854</v>
      </c>
      <c r="I41" s="148"/>
      <c r="J41" s="148"/>
      <c r="K41" s="148"/>
      <c r="L41" s="158">
        <f>NPV(Nper,L21:L30)</f>
        <v>3984491.15549819</v>
      </c>
      <c r="M41" s="148"/>
      <c r="N41" s="148"/>
      <c r="O41" s="159"/>
      <c r="P41" s="161">
        <f>NPV(Nper,P21:P30)</f>
        <v>4700791.072406288</v>
      </c>
      <c r="Q41" s="148"/>
      <c r="R41" s="148"/>
      <c r="S41" s="159"/>
      <c r="T41" s="158"/>
      <c r="U41" s="4"/>
      <c r="V41" s="4"/>
    </row>
    <row r="42" spans="1:22" ht="15.75" customHeight="1" thickBot="1">
      <c r="A42" s="162"/>
      <c r="B42" s="116"/>
      <c r="C42" s="163"/>
      <c r="D42" s="116"/>
      <c r="E42" s="116"/>
      <c r="F42" s="164" t="s">
        <v>34</v>
      </c>
      <c r="G42" s="116"/>
      <c r="H42" s="165" t="s">
        <v>33</v>
      </c>
      <c r="I42" s="116"/>
      <c r="J42" s="116"/>
      <c r="K42" s="116"/>
      <c r="L42" s="169">
        <f>L41-$H$41</f>
        <v>-1108406.4503336642</v>
      </c>
      <c r="M42" s="116"/>
      <c r="N42" s="116"/>
      <c r="O42" s="166"/>
      <c r="P42" s="167">
        <f>P41-$H$41</f>
        <v>-392106.5334255658</v>
      </c>
      <c r="Q42" s="148"/>
      <c r="R42" s="148"/>
      <c r="S42" s="159"/>
      <c r="T42" s="168"/>
      <c r="U42" s="4"/>
      <c r="V42" s="4"/>
    </row>
    <row r="43" spans="17:22" ht="12.75">
      <c r="Q43" s="4"/>
      <c r="R43" s="4"/>
      <c r="S43" s="4"/>
      <c r="T43" s="4"/>
      <c r="U43" s="4"/>
      <c r="V43" s="4"/>
    </row>
    <row r="44" spans="17:22" ht="12.75">
      <c r="Q44" s="4"/>
      <c r="R44" s="4"/>
      <c r="S44" s="4"/>
      <c r="T44" s="4"/>
      <c r="U44" s="4"/>
      <c r="V44" s="4"/>
    </row>
    <row r="45" spans="17:22" ht="12.75">
      <c r="Q45" s="4"/>
      <c r="R45" s="4"/>
      <c r="S45" s="4"/>
      <c r="T45" s="4"/>
      <c r="U45" s="4"/>
      <c r="V45" s="4"/>
    </row>
    <row r="46" spans="17:22" ht="12.75">
      <c r="Q46" s="4"/>
      <c r="R46" s="4"/>
      <c r="S46" s="4"/>
      <c r="T46" s="4"/>
      <c r="U46" s="4"/>
      <c r="V46" s="4"/>
    </row>
  </sheetData>
  <printOptions horizontalCentered="1"/>
  <pageMargins left="0.49" right="0.5" top="0.5" bottom="0.5" header="0.4" footer="0.4"/>
  <pageSetup horizontalDpi="600" verticalDpi="600" orientation="landscape" scale="80" r:id="rId1"/>
  <headerFooter alignWithMargins="0">
    <oddFooter>&amp;L       &amp;"Arial,Bold Italic"&amp;12Page &amp;P&amp;"Arial,Italic"&amp;10       Prepared by Julien J. Studley, Inc.   &amp;D   &amp;8(&amp;F/&amp;A)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5"/>
  <sheetViews>
    <sheetView view="pageBreakPreview" zoomScale="85" zoomScaleNormal="70" zoomScaleSheetLayoutView="85" workbookViewId="0" topLeftCell="F1">
      <selection activeCell="D38" sqref="D38"/>
    </sheetView>
  </sheetViews>
  <sheetFormatPr defaultColWidth="9.140625" defaultRowHeight="12.75"/>
  <cols>
    <col min="1" max="1" width="7.28125" style="0" customWidth="1"/>
    <col min="2" max="2" width="7.421875" style="0" customWidth="1"/>
    <col min="3" max="3" width="1.8515625" style="0" customWidth="1"/>
    <col min="4" max="4" width="7.7109375" style="0" bestFit="1" customWidth="1"/>
    <col min="5" max="5" width="2.00390625" style="0" customWidth="1"/>
    <col min="6" max="6" width="10.140625" style="0" bestFit="1" customWidth="1"/>
    <col min="7" max="7" width="8.421875" style="0" bestFit="1" customWidth="1"/>
    <col min="8" max="8" width="14.28125" style="0" bestFit="1" customWidth="1"/>
    <col min="9" max="9" width="7.8515625" style="0" bestFit="1" customWidth="1"/>
    <col min="10" max="10" width="8.57421875" style="0" bestFit="1" customWidth="1"/>
    <col min="11" max="11" width="12.57421875" style="0" customWidth="1"/>
    <col min="12" max="12" width="2.00390625" style="0" customWidth="1"/>
    <col min="13" max="13" width="8.421875" style="0" bestFit="1" customWidth="1"/>
    <col min="14" max="14" width="11.8515625" style="0" bestFit="1" customWidth="1"/>
    <col min="15" max="15" width="10.8515625" style="0" bestFit="1" customWidth="1"/>
    <col min="16" max="17" width="11.8515625" style="0" bestFit="1" customWidth="1"/>
    <col min="18" max="18" width="2.00390625" style="14" customWidth="1"/>
    <col min="19" max="19" width="9.7109375" style="14" bestFit="1" customWidth="1"/>
    <col min="20" max="20" width="2.00390625" style="14" customWidth="1"/>
    <col min="21" max="21" width="14.421875" style="0" customWidth="1"/>
    <col min="22" max="22" width="15.421875" style="0" customWidth="1"/>
    <col min="23" max="23" width="16.421875" style="0" bestFit="1" customWidth="1"/>
    <col min="25" max="25" width="7.8515625" style="0" customWidth="1"/>
    <col min="26" max="27" width="9.28125" style="0" customWidth="1"/>
    <col min="28" max="28" width="12.00390625" style="4" customWidth="1"/>
    <col min="29" max="31" width="9.140625" style="4" customWidth="1"/>
    <col min="32" max="32" width="12.421875" style="4" bestFit="1" customWidth="1"/>
    <col min="33" max="16384" width="9.140625" style="4" customWidth="1"/>
  </cols>
  <sheetData>
    <row r="1" spans="1:27" s="24" customFormat="1" ht="15" customHeight="1">
      <c r="A1" s="41" t="str">
        <f>data!A1</f>
        <v>XYZ CORPORATION</v>
      </c>
      <c r="B1" s="21"/>
      <c r="C1" s="21"/>
      <c r="D1" s="21"/>
      <c r="E1" s="21"/>
      <c r="F1" s="2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3"/>
      <c r="S1" s="23"/>
      <c r="T1" s="23"/>
      <c r="U1" s="3"/>
      <c r="V1" s="3"/>
      <c r="W1" s="3"/>
      <c r="X1" s="3"/>
      <c r="Y1" s="3"/>
      <c r="Z1" s="3"/>
      <c r="AA1" s="3"/>
    </row>
    <row r="2" spans="1:27" s="24" customFormat="1" ht="15">
      <c r="A2" s="41"/>
      <c r="B2" s="21"/>
      <c r="C2" s="21"/>
      <c r="D2" s="21"/>
      <c r="E2" s="21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3"/>
      <c r="S2" s="23"/>
      <c r="T2" s="23"/>
      <c r="U2" s="3"/>
      <c r="V2" s="3"/>
      <c r="W2" s="3"/>
      <c r="X2" s="3"/>
      <c r="Y2" s="3"/>
      <c r="Z2" s="3"/>
      <c r="AA2" s="3"/>
    </row>
    <row r="3" spans="1:27" s="24" customFormat="1" ht="15">
      <c r="A3" s="41"/>
      <c r="B3" s="21"/>
      <c r="C3" s="21"/>
      <c r="D3" s="21"/>
      <c r="E3" s="21"/>
      <c r="F3" s="2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3"/>
      <c r="S3" s="23"/>
      <c r="T3" s="23"/>
      <c r="U3" s="3"/>
      <c r="V3" s="3"/>
      <c r="W3" s="3"/>
      <c r="X3" s="3"/>
      <c r="Y3" s="3"/>
      <c r="Z3" s="3"/>
      <c r="AA3" s="3"/>
    </row>
    <row r="4" spans="1:27" s="24" customFormat="1" ht="13.5" customHeight="1" thickBot="1">
      <c r="A4" s="2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3"/>
      <c r="S4" s="23"/>
      <c r="T4" s="23"/>
      <c r="U4" s="3"/>
      <c r="V4" s="3"/>
      <c r="W4" s="3"/>
      <c r="X4" s="3"/>
      <c r="Y4" s="3"/>
      <c r="Z4" s="3"/>
      <c r="AA4" s="3"/>
    </row>
    <row r="5" spans="1:27" s="24" customFormat="1" ht="13.5" customHeight="1">
      <c r="A5" s="49"/>
      <c r="B5" s="50"/>
      <c r="C5" s="50"/>
      <c r="D5" s="50"/>
      <c r="E5" s="50"/>
      <c r="F5" s="50"/>
      <c r="G5" s="50"/>
      <c r="H5" s="50"/>
      <c r="I5" s="51"/>
      <c r="J5"/>
      <c r="K5" s="142"/>
      <c r="L5" s="3"/>
      <c r="M5" s="3"/>
      <c r="N5" s="3"/>
      <c r="O5" s="3"/>
      <c r="P5" s="3"/>
      <c r="Q5" s="3"/>
      <c r="R5" s="23"/>
      <c r="S5" s="23"/>
      <c r="T5" s="23"/>
      <c r="U5" s="3"/>
      <c r="V5" s="3"/>
      <c r="W5" s="3"/>
      <c r="X5" s="3"/>
      <c r="Y5" s="3"/>
      <c r="Z5" s="3"/>
      <c r="AA5" s="3"/>
    </row>
    <row r="6" spans="1:27" s="24" customFormat="1" ht="18.75" customHeight="1">
      <c r="A6" s="52" t="s">
        <v>72</v>
      </c>
      <c r="B6" s="53"/>
      <c r="C6" s="54"/>
      <c r="D6" s="54"/>
      <c r="E6" s="54"/>
      <c r="F6" s="54"/>
      <c r="G6" s="54"/>
      <c r="H6" s="54"/>
      <c r="I6" s="55"/>
      <c r="J6"/>
      <c r="K6" s="142"/>
      <c r="L6" s="23"/>
      <c r="M6" s="23"/>
      <c r="N6" s="23"/>
      <c r="O6" s="23"/>
      <c r="P6" s="23"/>
      <c r="Q6" s="23"/>
      <c r="R6" s="23"/>
      <c r="S6" s="23"/>
      <c r="T6" s="23"/>
      <c r="U6" s="3"/>
      <c r="V6" s="3"/>
      <c r="W6" s="3"/>
      <c r="X6" s="3"/>
      <c r="Y6" s="3"/>
      <c r="Z6" s="3"/>
      <c r="AA6" s="3"/>
    </row>
    <row r="7" spans="1:27" s="24" customFormat="1" ht="18.75" customHeight="1">
      <c r="A7" s="52" t="s">
        <v>145</v>
      </c>
      <c r="B7" s="53"/>
      <c r="C7" s="54"/>
      <c r="D7" s="54"/>
      <c r="E7" s="54"/>
      <c r="F7" s="54"/>
      <c r="G7" s="54"/>
      <c r="H7" s="54"/>
      <c r="I7" s="55"/>
      <c r="J7"/>
      <c r="K7" s="142"/>
      <c r="L7" s="23"/>
      <c r="M7" s="23"/>
      <c r="N7" s="23"/>
      <c r="O7" s="23"/>
      <c r="P7" s="23"/>
      <c r="Q7" s="23"/>
      <c r="R7" s="23"/>
      <c r="S7" s="23"/>
      <c r="T7" s="23"/>
      <c r="U7" s="3"/>
      <c r="V7" s="3"/>
      <c r="W7" s="3"/>
      <c r="X7" s="3"/>
      <c r="Y7" s="3"/>
      <c r="Z7" s="3"/>
      <c r="AA7" s="3"/>
    </row>
    <row r="8" spans="1:27" s="24" customFormat="1" ht="18.75" customHeight="1">
      <c r="A8" s="52" t="s">
        <v>160</v>
      </c>
      <c r="B8" s="53"/>
      <c r="C8" s="54"/>
      <c r="D8" s="54"/>
      <c r="E8" s="54"/>
      <c r="F8" s="54"/>
      <c r="G8" s="54"/>
      <c r="H8" s="54"/>
      <c r="I8" s="55"/>
      <c r="J8"/>
      <c r="K8" s="142"/>
      <c r="L8" s="23"/>
      <c r="M8" s="23"/>
      <c r="N8" s="23"/>
      <c r="O8" s="23"/>
      <c r="P8" s="23"/>
      <c r="Q8" s="23"/>
      <c r="R8" s="23"/>
      <c r="S8" s="23"/>
      <c r="T8" s="23"/>
      <c r="U8" s="3"/>
      <c r="V8" s="3"/>
      <c r="W8" s="3"/>
      <c r="X8" s="3"/>
      <c r="Y8" s="3"/>
      <c r="Z8" s="3"/>
      <c r="AA8" s="3"/>
    </row>
    <row r="9" spans="1:28" s="24" customFormat="1" ht="13.5" customHeight="1" thickBot="1">
      <c r="A9" s="57"/>
      <c r="B9" s="58"/>
      <c r="C9" s="59"/>
      <c r="D9" s="59"/>
      <c r="E9" s="59"/>
      <c r="F9" s="59"/>
      <c r="G9" s="59"/>
      <c r="H9" s="59"/>
      <c r="I9" s="106"/>
      <c r="J9"/>
      <c r="K9" s="23"/>
      <c r="L9" s="23"/>
      <c r="M9" s="140"/>
      <c r="N9" s="23"/>
      <c r="O9" s="23"/>
      <c r="P9" s="23"/>
      <c r="Q9" s="23"/>
      <c r="R9" s="23"/>
      <c r="S9" s="23"/>
      <c r="T9" s="23"/>
      <c r="U9" s="3"/>
      <c r="V9" s="3"/>
      <c r="W9" s="3"/>
      <c r="X9" s="3"/>
      <c r="Y9" s="3"/>
      <c r="Z9" s="3"/>
      <c r="AA9" s="3"/>
      <c r="AB9" s="4"/>
    </row>
    <row r="10" spans="5:28" s="24" customFormat="1" ht="12.75" customHeight="1">
      <c r="E10" s="25"/>
      <c r="R10" s="23"/>
      <c r="S10" s="23"/>
      <c r="T10" s="23"/>
      <c r="U10" s="3"/>
      <c r="V10" s="3"/>
      <c r="W10" s="3"/>
      <c r="X10" s="3"/>
      <c r="Y10" s="3"/>
      <c r="Z10" s="3"/>
      <c r="AA10" s="3"/>
      <c r="AB10" s="4"/>
    </row>
    <row r="11" spans="1:27" s="24" customFormat="1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3"/>
      <c r="S11" s="23"/>
      <c r="T11" s="23"/>
      <c r="U11" s="3"/>
      <c r="V11" s="3"/>
      <c r="W11" s="3"/>
      <c r="X11" s="3"/>
      <c r="Y11" s="3"/>
      <c r="Z11" s="3"/>
      <c r="AA11" s="3"/>
    </row>
    <row r="12" spans="1:28" s="174" customFormat="1" ht="12.75" customHeight="1">
      <c r="A12" s="72">
        <v>-1</v>
      </c>
      <c r="B12" s="78"/>
      <c r="C12" s="74"/>
      <c r="D12" s="74"/>
      <c r="E12" s="75"/>
      <c r="F12" s="76">
        <f>+A12-1</f>
        <v>-2</v>
      </c>
      <c r="G12" s="76">
        <f>+F12-1</f>
        <v>-3</v>
      </c>
      <c r="H12" s="76">
        <f>+G12-1</f>
        <v>-4</v>
      </c>
      <c r="I12" s="76">
        <f>+H12-1</f>
        <v>-5</v>
      </c>
      <c r="J12" s="76">
        <f>+I12-1</f>
        <v>-6</v>
      </c>
      <c r="K12" s="76">
        <f>+J12-1</f>
        <v>-7</v>
      </c>
      <c r="L12" s="76"/>
      <c r="M12" s="76">
        <f>K12-1</f>
        <v>-8</v>
      </c>
      <c r="N12" s="76">
        <f>M12-1</f>
        <v>-9</v>
      </c>
      <c r="O12" s="76">
        <f>N12-1</f>
        <v>-10</v>
      </c>
      <c r="P12" s="76">
        <f>O12-1</f>
        <v>-11</v>
      </c>
      <c r="Q12" s="76">
        <f>P12-1</f>
        <v>-12</v>
      </c>
      <c r="R12" s="76"/>
      <c r="S12" s="76">
        <f>Q12-1</f>
        <v>-13</v>
      </c>
      <c r="T12" s="76"/>
      <c r="U12" s="76">
        <f>S12-1</f>
        <v>-14</v>
      </c>
      <c r="V12" s="76">
        <f>+U12-1</f>
        <v>-15</v>
      </c>
      <c r="W12" s="76">
        <f>+V12-1</f>
        <v>-16</v>
      </c>
      <c r="X12" s="73"/>
      <c r="Y12" s="77"/>
      <c r="Z12" s="77"/>
      <c r="AA12" s="77"/>
      <c r="AB12" s="173"/>
    </row>
    <row r="13" spans="1:28" s="24" customFormat="1" ht="13.5" thickBot="1">
      <c r="A13" s="3"/>
      <c r="B13" s="26"/>
      <c r="C13" s="26"/>
      <c r="D13" s="26"/>
      <c r="E13" s="39"/>
      <c r="F13" s="26"/>
      <c r="G13" s="26"/>
      <c r="H13" s="26"/>
      <c r="I13" s="26"/>
      <c r="J13" s="26"/>
      <c r="K13" s="26"/>
      <c r="L13" s="23"/>
      <c r="R13" s="23"/>
      <c r="T13" s="23"/>
      <c r="U13" s="26"/>
      <c r="V13" s="26"/>
      <c r="W13" s="26"/>
      <c r="X13"/>
      <c r="Y13" s="3"/>
      <c r="Z13" s="3"/>
      <c r="AA13" s="3"/>
      <c r="AB13" s="175"/>
    </row>
    <row r="14" spans="1:33" s="24" customFormat="1" ht="12.75" customHeight="1">
      <c r="A14" s="61"/>
      <c r="B14" s="62"/>
      <c r="C14" s="62"/>
      <c r="D14" s="63"/>
      <c r="E14" s="39"/>
      <c r="F14" s="61"/>
      <c r="G14" s="82"/>
      <c r="H14" s="82"/>
      <c r="I14" s="82"/>
      <c r="J14" s="82"/>
      <c r="K14" s="83"/>
      <c r="L14" s="17"/>
      <c r="M14" s="87" t="s">
        <v>13</v>
      </c>
      <c r="N14" s="88"/>
      <c r="O14" s="88"/>
      <c r="P14" s="88"/>
      <c r="Q14" s="89"/>
      <c r="R14" s="40"/>
      <c r="S14" s="89"/>
      <c r="T14" s="40"/>
      <c r="U14" s="90"/>
      <c r="V14" s="82"/>
      <c r="W14" s="83"/>
      <c r="X14"/>
      <c r="Y14" s="1"/>
      <c r="Z14" s="1"/>
      <c r="AA14" s="1"/>
      <c r="AB14" s="132"/>
      <c r="AC14" s="132"/>
      <c r="AD14" s="132"/>
      <c r="AE14" s="132"/>
      <c r="AF14" s="132"/>
      <c r="AG14" s="132"/>
    </row>
    <row r="15" spans="1:33" s="24" customFormat="1" ht="12.75" customHeight="1">
      <c r="A15" s="103" t="s">
        <v>2</v>
      </c>
      <c r="B15" s="65"/>
      <c r="C15" s="65"/>
      <c r="D15" s="66"/>
      <c r="E15" s="31"/>
      <c r="F15" s="84"/>
      <c r="G15" s="68" t="s">
        <v>43</v>
      </c>
      <c r="H15" s="193" t="s">
        <v>14</v>
      </c>
      <c r="I15" s="193"/>
      <c r="J15" s="68"/>
      <c r="K15" s="69"/>
      <c r="L15" s="17"/>
      <c r="M15" s="84"/>
      <c r="N15" s="68"/>
      <c r="O15" s="68"/>
      <c r="P15" s="68" t="s">
        <v>15</v>
      </c>
      <c r="Q15" s="69" t="s">
        <v>15</v>
      </c>
      <c r="R15" s="17"/>
      <c r="S15" s="69"/>
      <c r="T15" s="17"/>
      <c r="U15" s="84"/>
      <c r="V15" s="68" t="s">
        <v>3</v>
      </c>
      <c r="W15" s="69" t="s">
        <v>4</v>
      </c>
      <c r="X15"/>
      <c r="Y15" s="132"/>
      <c r="Z15" s="132"/>
      <c r="AA15" s="132"/>
      <c r="AB15" s="132"/>
      <c r="AC15" s="132"/>
      <c r="AD15" s="132"/>
      <c r="AE15" s="132"/>
      <c r="AF15" s="132"/>
      <c r="AG15" s="132"/>
    </row>
    <row r="16" spans="1:33" s="24" customFormat="1" ht="12.75" customHeight="1">
      <c r="A16" s="64"/>
      <c r="B16" s="67"/>
      <c r="C16" s="65"/>
      <c r="D16" s="66"/>
      <c r="E16" s="31"/>
      <c r="F16" s="84" t="s">
        <v>6</v>
      </c>
      <c r="G16" s="68" t="s">
        <v>44</v>
      </c>
      <c r="H16" s="68" t="s">
        <v>50</v>
      </c>
      <c r="I16" s="68"/>
      <c r="J16" s="68" t="s">
        <v>3</v>
      </c>
      <c r="K16" s="69" t="s">
        <v>4</v>
      </c>
      <c r="L16" s="17"/>
      <c r="M16" s="84" t="s">
        <v>16</v>
      </c>
      <c r="N16" s="68" t="s">
        <v>17</v>
      </c>
      <c r="O16" s="68" t="s">
        <v>18</v>
      </c>
      <c r="P16" s="68" t="s">
        <v>32</v>
      </c>
      <c r="Q16" s="69" t="s">
        <v>4</v>
      </c>
      <c r="R16" s="17"/>
      <c r="S16" s="69"/>
      <c r="T16" s="17"/>
      <c r="U16" s="84" t="s">
        <v>6</v>
      </c>
      <c r="V16" s="68" t="s">
        <v>5</v>
      </c>
      <c r="W16" s="69" t="s">
        <v>3</v>
      </c>
      <c r="X16"/>
      <c r="Y16" s="132"/>
      <c r="Z16" s="132"/>
      <c r="AA16" s="1"/>
      <c r="AB16" s="132"/>
      <c r="AC16" s="132"/>
      <c r="AG16" s="132"/>
    </row>
    <row r="17" spans="1:33" s="24" customFormat="1" ht="12.75" customHeight="1">
      <c r="A17" s="64"/>
      <c r="B17" s="68" t="str">
        <f>data!J5</f>
        <v>Dec.</v>
      </c>
      <c r="C17" s="67"/>
      <c r="D17" s="69" t="str">
        <f>data!K5</f>
        <v>Nov.</v>
      </c>
      <c r="E17" s="31"/>
      <c r="F17" s="84" t="s">
        <v>11</v>
      </c>
      <c r="G17" s="68" t="s">
        <v>20</v>
      </c>
      <c r="H17" s="68" t="s">
        <v>51</v>
      </c>
      <c r="I17" s="68" t="s">
        <v>120</v>
      </c>
      <c r="J17" s="68" t="s">
        <v>19</v>
      </c>
      <c r="K17" s="69" t="s">
        <v>3</v>
      </c>
      <c r="L17" s="17"/>
      <c r="M17" s="84" t="s">
        <v>7</v>
      </c>
      <c r="N17" s="68" t="s">
        <v>21</v>
      </c>
      <c r="O17" s="68" t="s">
        <v>22</v>
      </c>
      <c r="P17" s="68" t="s">
        <v>22</v>
      </c>
      <c r="Q17" s="69" t="s">
        <v>18</v>
      </c>
      <c r="R17" s="17"/>
      <c r="S17" s="69" t="s">
        <v>103</v>
      </c>
      <c r="T17" s="17"/>
      <c r="U17" s="84" t="s">
        <v>11</v>
      </c>
      <c r="V17" s="68" t="s">
        <v>7</v>
      </c>
      <c r="W17" s="69" t="s">
        <v>5</v>
      </c>
      <c r="X17"/>
      <c r="Y17" s="143"/>
      <c r="Z17" s="255">
        <v>1</v>
      </c>
      <c r="AA17" s="132"/>
      <c r="AB17" s="132"/>
      <c r="AC17" s="132"/>
      <c r="AD17" s="230"/>
      <c r="AE17" s="230"/>
      <c r="AF17" s="230"/>
      <c r="AG17" s="132"/>
    </row>
    <row r="18" spans="1:34" s="24" customFormat="1" ht="12.75" customHeight="1" thickBot="1">
      <c r="A18" s="70" t="s">
        <v>8</v>
      </c>
      <c r="B18" s="110" t="str">
        <f>data!J7</f>
        <v>1st</v>
      </c>
      <c r="C18" s="60" t="s">
        <v>10</v>
      </c>
      <c r="D18" s="71" t="str">
        <f>data!K7</f>
        <v>30th</v>
      </c>
      <c r="E18" s="32"/>
      <c r="F18" s="70" t="s">
        <v>23</v>
      </c>
      <c r="G18" s="85" t="s">
        <v>24</v>
      </c>
      <c r="H18" s="85" t="s">
        <v>52</v>
      </c>
      <c r="I18" s="85" t="s">
        <v>7</v>
      </c>
      <c r="J18" s="85" t="s">
        <v>12</v>
      </c>
      <c r="K18" s="86" t="s">
        <v>19</v>
      </c>
      <c r="L18" s="17"/>
      <c r="M18" s="70" t="s">
        <v>12</v>
      </c>
      <c r="N18" s="85" t="s">
        <v>12</v>
      </c>
      <c r="O18" s="85" t="s">
        <v>12</v>
      </c>
      <c r="P18" s="85" t="s">
        <v>12</v>
      </c>
      <c r="Q18" s="86" t="s">
        <v>22</v>
      </c>
      <c r="R18" s="17"/>
      <c r="S18" s="86" t="s">
        <v>7</v>
      </c>
      <c r="T18" s="17"/>
      <c r="U18" s="70" t="s">
        <v>25</v>
      </c>
      <c r="V18" s="85" t="s">
        <v>12</v>
      </c>
      <c r="W18" s="86" t="s">
        <v>7</v>
      </c>
      <c r="X18"/>
      <c r="Y18" s="12"/>
      <c r="Z18" s="12" t="s">
        <v>45</v>
      </c>
      <c r="AA18" s="143"/>
      <c r="AB18" s="132"/>
      <c r="AC18" s="132"/>
      <c r="AD18" s="230"/>
      <c r="AE18" s="230"/>
      <c r="AF18" s="230"/>
      <c r="AG18" s="132"/>
      <c r="AH18" s="24" t="s">
        <v>121</v>
      </c>
    </row>
    <row r="19" spans="1:33" s="24" customFormat="1" ht="12.75" customHeight="1">
      <c r="A19" s="3"/>
      <c r="B19" s="2"/>
      <c r="C19" s="28"/>
      <c r="D19" s="2"/>
      <c r="E19" s="33"/>
      <c r="F19" s="1"/>
      <c r="G19" s="3"/>
      <c r="H19" s="3"/>
      <c r="I19" s="3"/>
      <c r="J19" s="1"/>
      <c r="K19" s="1"/>
      <c r="L19" s="34"/>
      <c r="M19" s="1"/>
      <c r="N19" s="1"/>
      <c r="O19" s="1"/>
      <c r="P19" s="1"/>
      <c r="Q19" s="1"/>
      <c r="R19" s="34"/>
      <c r="S19" s="251"/>
      <c r="T19" s="34"/>
      <c r="U19" s="1"/>
      <c r="V19" s="3"/>
      <c r="W19" s="3"/>
      <c r="X19"/>
      <c r="Y19" s="7"/>
      <c r="Z19" s="176" t="s">
        <v>40</v>
      </c>
      <c r="AA19" s="177" t="s">
        <v>35</v>
      </c>
      <c r="AB19" s="231" t="s">
        <v>46</v>
      </c>
      <c r="AC19" s="132"/>
      <c r="AD19" s="231"/>
      <c r="AE19" s="231"/>
      <c r="AF19" s="232"/>
      <c r="AG19" s="132"/>
    </row>
    <row r="20" spans="1:34" s="24" customFormat="1" ht="12.75" customHeight="1">
      <c r="A20" s="79">
        <f>ELO!A18</f>
        <v>4</v>
      </c>
      <c r="B20" s="80">
        <f>data!J8</f>
        <v>2001</v>
      </c>
      <c r="C20" s="81" t="s">
        <v>10</v>
      </c>
      <c r="D20" s="79">
        <f>data!K8</f>
        <v>2002</v>
      </c>
      <c r="F20" s="141">
        <f>ELO!F18</f>
        <v>33000</v>
      </c>
      <c r="G20" s="29">
        <f>ELO!G18</f>
        <v>18</v>
      </c>
      <c r="H20" s="29">
        <f>ELO!H18</f>
        <v>1.6787500000000002</v>
      </c>
      <c r="I20" s="29">
        <f>ELO!I18</f>
        <v>1.489875</v>
      </c>
      <c r="J20" s="35">
        <f>SUM(G20:I20)</f>
        <v>21.168625000000002</v>
      </c>
      <c r="K20" s="48">
        <f>F20*J20</f>
        <v>698564.6250000001</v>
      </c>
      <c r="L20" s="29"/>
      <c r="M20" s="105"/>
      <c r="N20" s="35"/>
      <c r="O20" s="35"/>
      <c r="P20" s="35"/>
      <c r="Q20" s="48"/>
      <c r="R20" s="36"/>
      <c r="S20" s="253">
        <f>ELO!S18</f>
        <v>99600</v>
      </c>
      <c r="T20" s="36"/>
      <c r="U20" s="109">
        <f aca="true" t="shared" si="0" ref="U20:U31">F20</f>
        <v>33000</v>
      </c>
      <c r="V20" s="91">
        <f aca="true" t="shared" si="1" ref="V20:V28">W20/U20</f>
        <v>24.18680681818182</v>
      </c>
      <c r="W20" s="115">
        <f>K20+Q20+S20</f>
        <v>798164.6250000001</v>
      </c>
      <c r="X20" s="4"/>
      <c r="Y20" s="12">
        <v>2001</v>
      </c>
      <c r="Z20" s="170">
        <v>25</v>
      </c>
      <c r="AA20" s="170">
        <f>ELO!AA18</f>
        <v>6.5</v>
      </c>
      <c r="AB20" s="29"/>
      <c r="AC20" s="132"/>
      <c r="AD20" s="228"/>
      <c r="AE20" s="228"/>
      <c r="AF20" s="258"/>
      <c r="AG20" s="132"/>
      <c r="AH20" s="228">
        <v>1.45</v>
      </c>
    </row>
    <row r="21" spans="1:34" s="27" customFormat="1" ht="12.75" customHeight="1">
      <c r="A21" s="117">
        <f>ELO!A19</f>
        <v>5</v>
      </c>
      <c r="B21" s="117">
        <f>+B20+1</f>
        <v>2002</v>
      </c>
      <c r="C21" s="118" t="s">
        <v>10</v>
      </c>
      <c r="D21" s="117">
        <f>+D20+1</f>
        <v>2003</v>
      </c>
      <c r="F21" s="119">
        <f aca="true" t="shared" si="2" ref="F21:F31">F20</f>
        <v>33000</v>
      </c>
      <c r="G21" s="120">
        <f>ELO!G19</f>
        <v>18</v>
      </c>
      <c r="H21" s="120">
        <f>ELO!H19</f>
        <v>1.8791125000000004</v>
      </c>
      <c r="I21" s="120">
        <f>ELO!I19</f>
        <v>1.5345712500000002</v>
      </c>
      <c r="J21" s="121">
        <f aca="true" t="shared" si="3" ref="J21:J31">SUM(G21:I21)</f>
        <v>21.41368375</v>
      </c>
      <c r="K21" s="122">
        <f>F21*J21</f>
        <v>706651.56375</v>
      </c>
      <c r="L21" s="120"/>
      <c r="M21" s="123"/>
      <c r="N21" s="121"/>
      <c r="O21" s="121"/>
      <c r="P21" s="121"/>
      <c r="Q21" s="122"/>
      <c r="R21" s="124"/>
      <c r="S21" s="254">
        <f>ELO!S19</f>
        <v>99600</v>
      </c>
      <c r="T21" s="124"/>
      <c r="U21" s="125">
        <f t="shared" si="0"/>
        <v>33000</v>
      </c>
      <c r="V21" s="126">
        <f t="shared" si="1"/>
        <v>24.431865568181816</v>
      </c>
      <c r="W21" s="127">
        <f aca="true" t="shared" si="4" ref="W21:W31">K21+Q21+S21</f>
        <v>806251.56375</v>
      </c>
      <c r="X21" s="8"/>
      <c r="Y21" s="7">
        <f aca="true" t="shared" si="5" ref="Y21:Y31">Y20+1</f>
        <v>2002</v>
      </c>
      <c r="Z21" s="236">
        <f>Z20*(1+cpi)</f>
        <v>25.75</v>
      </c>
      <c r="AA21" s="234">
        <f aca="true" t="shared" si="6" ref="AA21:AA29">AA20*(1+cpi)</f>
        <v>6.695</v>
      </c>
      <c r="AB21" s="120"/>
      <c r="AC21" s="242"/>
      <c r="AD21" s="241"/>
      <c r="AE21" s="241"/>
      <c r="AF21" s="260"/>
      <c r="AG21" s="242"/>
      <c r="AH21" s="259">
        <f>AH20*(1+cpi)</f>
        <v>1.4935</v>
      </c>
    </row>
    <row r="22" spans="1:34" s="24" customFormat="1" ht="12.75" customHeight="1">
      <c r="A22" s="79">
        <v>1</v>
      </c>
      <c r="B22" s="79">
        <f>+B21+1</f>
        <v>2003</v>
      </c>
      <c r="C22" s="81" t="s">
        <v>10</v>
      </c>
      <c r="D22" s="79">
        <f>+D21+1</f>
        <v>2004</v>
      </c>
      <c r="F22" s="9">
        <f>F21</f>
        <v>33000</v>
      </c>
      <c r="G22" s="29">
        <f>Z22</f>
        <v>17.5</v>
      </c>
      <c r="H22" s="29">
        <f>AB22/12*1+AB23/12*11</f>
        <v>0</v>
      </c>
      <c r="I22" s="29">
        <f aca="true" t="shared" si="7" ref="I22:I31">AH22/12*1+AH23/12*11</f>
        <v>1.5806083875</v>
      </c>
      <c r="J22" s="35">
        <f t="shared" si="3"/>
        <v>19.0806083875</v>
      </c>
      <c r="K22" s="48">
        <f>F22*J22</f>
        <v>629660.0767875</v>
      </c>
      <c r="L22" s="29"/>
      <c r="M22" s="105">
        <v>5</v>
      </c>
      <c r="N22" s="105">
        <v>-5</v>
      </c>
      <c r="O22" s="35">
        <f>SUM(M22:N22)</f>
        <v>0</v>
      </c>
      <c r="P22" s="35">
        <f>Q22/F22</f>
        <v>0</v>
      </c>
      <c r="Q22" s="48">
        <f>-PMT(AmPer/12,120,O22)*F22*12</f>
        <v>0</v>
      </c>
      <c r="R22" s="36"/>
      <c r="S22" s="249">
        <f>S21</f>
        <v>99600</v>
      </c>
      <c r="T22" s="36"/>
      <c r="U22" s="109">
        <f t="shared" si="0"/>
        <v>33000</v>
      </c>
      <c r="V22" s="91">
        <f t="shared" si="1"/>
        <v>22.098790205681816</v>
      </c>
      <c r="W22" s="115">
        <f t="shared" si="4"/>
        <v>729260.0767875</v>
      </c>
      <c r="X22" s="4"/>
      <c r="Y22" s="7">
        <f t="shared" si="5"/>
        <v>2003</v>
      </c>
      <c r="Z22" s="236">
        <v>17.5</v>
      </c>
      <c r="AA22" s="234">
        <f t="shared" si="6"/>
        <v>6.89585</v>
      </c>
      <c r="AB22" s="29">
        <v>0</v>
      </c>
      <c r="AC22" s="132"/>
      <c r="AD22" s="241"/>
      <c r="AE22" s="241"/>
      <c r="AF22" s="260"/>
      <c r="AG22" s="132"/>
      <c r="AH22" s="257">
        <f aca="true" t="shared" si="8" ref="AH22:AH32">AH21*(1+cpi)</f>
        <v>1.538305</v>
      </c>
    </row>
    <row r="23" spans="1:34" s="24" customFormat="1" ht="12.75" customHeight="1">
      <c r="A23" s="79">
        <f aca="true" t="shared" si="9" ref="A23:A31">A22+1</f>
        <v>2</v>
      </c>
      <c r="B23" s="79">
        <f aca="true" t="shared" si="10" ref="B23:B28">+B22+1</f>
        <v>2004</v>
      </c>
      <c r="C23" s="81" t="s">
        <v>10</v>
      </c>
      <c r="D23" s="79">
        <f aca="true" t="shared" si="11" ref="D23:D28">+D22+1</f>
        <v>2005</v>
      </c>
      <c r="F23" s="9">
        <f t="shared" si="2"/>
        <v>33000</v>
      </c>
      <c r="G23" s="29">
        <f aca="true" t="shared" si="12" ref="G23:G31">Z23</f>
        <v>17.5</v>
      </c>
      <c r="H23" s="29">
        <f aca="true" t="shared" si="13" ref="H23:H31">AB23/12*1+AB24/12*11</f>
        <v>0.19532495125000007</v>
      </c>
      <c r="I23" s="29">
        <f t="shared" si="7"/>
        <v>1.628026639125</v>
      </c>
      <c r="J23" s="35">
        <f t="shared" si="3"/>
        <v>19.323351590375</v>
      </c>
      <c r="K23" s="48">
        <f>F23*J23</f>
        <v>637670.602482375</v>
      </c>
      <c r="L23" s="29"/>
      <c r="P23" s="35">
        <f aca="true" t="shared" si="14" ref="P23:P28">Q23/F23</f>
        <v>0</v>
      </c>
      <c r="Q23" s="227">
        <f aca="true" t="shared" si="15" ref="Q23:Q28">Q22</f>
        <v>0</v>
      </c>
      <c r="R23" s="36"/>
      <c r="S23" s="249">
        <f aca="true" t="shared" si="16" ref="S23:S31">S22</f>
        <v>99600</v>
      </c>
      <c r="T23" s="36"/>
      <c r="U23" s="109">
        <f t="shared" si="0"/>
        <v>33000</v>
      </c>
      <c r="V23" s="91">
        <f t="shared" si="1"/>
        <v>22.341533408556817</v>
      </c>
      <c r="W23" s="115">
        <f t="shared" si="4"/>
        <v>737270.602482375</v>
      </c>
      <c r="X23" s="4"/>
      <c r="Y23" s="12">
        <f t="shared" si="5"/>
        <v>2004</v>
      </c>
      <c r="Z23" s="170">
        <f>Z22</f>
        <v>17.5</v>
      </c>
      <c r="AA23" s="38">
        <f t="shared" si="6"/>
        <v>7.1027255</v>
      </c>
      <c r="AB23" s="29">
        <f>AA23-$AA$23</f>
        <v>0</v>
      </c>
      <c r="AC23" s="132"/>
      <c r="AD23" s="228"/>
      <c r="AE23" s="228"/>
      <c r="AF23" s="258"/>
      <c r="AG23" s="132"/>
      <c r="AH23" s="257">
        <f t="shared" si="8"/>
        <v>1.58445415</v>
      </c>
    </row>
    <row r="24" spans="1:34" s="24" customFormat="1" ht="12.75" customHeight="1">
      <c r="A24" s="79">
        <f t="shared" si="9"/>
        <v>3</v>
      </c>
      <c r="B24" s="79">
        <f t="shared" si="10"/>
        <v>2005</v>
      </c>
      <c r="C24" s="81" t="s">
        <v>10</v>
      </c>
      <c r="D24" s="79">
        <f t="shared" si="11"/>
        <v>2006</v>
      </c>
      <c r="F24" s="9">
        <f t="shared" si="2"/>
        <v>33000</v>
      </c>
      <c r="G24" s="29">
        <f t="shared" si="12"/>
        <v>17.5</v>
      </c>
      <c r="H24" s="29">
        <f t="shared" si="13"/>
        <v>0.4142664647875003</v>
      </c>
      <c r="I24" s="29">
        <f t="shared" si="7"/>
        <v>1.67686743829875</v>
      </c>
      <c r="J24" s="35">
        <f t="shared" si="3"/>
        <v>19.59113390308625</v>
      </c>
      <c r="K24" s="48">
        <f aca="true" t="shared" si="17" ref="K24:K31">F24*J24</f>
        <v>646507.4188018462</v>
      </c>
      <c r="L24" s="29"/>
      <c r="M24" s="105"/>
      <c r="N24" s="35"/>
      <c r="O24" s="35"/>
      <c r="P24" s="35">
        <f t="shared" si="14"/>
        <v>0</v>
      </c>
      <c r="Q24" s="227">
        <f t="shared" si="15"/>
        <v>0</v>
      </c>
      <c r="R24" s="36"/>
      <c r="S24" s="249">
        <f t="shared" si="16"/>
        <v>99600</v>
      </c>
      <c r="T24" s="36"/>
      <c r="U24" s="109">
        <f t="shared" si="0"/>
        <v>33000</v>
      </c>
      <c r="V24" s="91">
        <f t="shared" si="1"/>
        <v>22.609315721268068</v>
      </c>
      <c r="W24" s="115">
        <f t="shared" si="4"/>
        <v>746107.4188018462</v>
      </c>
      <c r="X24" s="4"/>
      <c r="Y24" s="12">
        <f t="shared" si="5"/>
        <v>2005</v>
      </c>
      <c r="Z24" s="170">
        <f>Z23</f>
        <v>17.5</v>
      </c>
      <c r="AA24" s="38">
        <f t="shared" si="6"/>
        <v>7.315807265</v>
      </c>
      <c r="AB24" s="29">
        <f aca="true" t="shared" si="18" ref="AB24:AB32">AA24-$AA$23</f>
        <v>0.2130817650000001</v>
      </c>
      <c r="AC24" s="132"/>
      <c r="AD24" s="228"/>
      <c r="AE24" s="228"/>
      <c r="AF24" s="258"/>
      <c r="AG24" s="132"/>
      <c r="AH24" s="257">
        <f t="shared" si="8"/>
        <v>1.6319877745</v>
      </c>
    </row>
    <row r="25" spans="1:34" s="24" customFormat="1" ht="12.75" customHeight="1">
      <c r="A25" s="79">
        <f t="shared" si="9"/>
        <v>4</v>
      </c>
      <c r="B25" s="79">
        <f t="shared" si="10"/>
        <v>2006</v>
      </c>
      <c r="C25" s="81" t="s">
        <v>10</v>
      </c>
      <c r="D25" s="79">
        <f t="shared" si="11"/>
        <v>2007</v>
      </c>
      <c r="F25" s="9">
        <f t="shared" si="2"/>
        <v>33000</v>
      </c>
      <c r="G25" s="29">
        <f t="shared" si="12"/>
        <v>17.5</v>
      </c>
      <c r="H25" s="29">
        <f t="shared" si="13"/>
        <v>0.6397762237311256</v>
      </c>
      <c r="I25" s="29">
        <f t="shared" si="7"/>
        <v>1.7271734614477126</v>
      </c>
      <c r="J25" s="35">
        <f t="shared" si="3"/>
        <v>19.866949685178838</v>
      </c>
      <c r="K25" s="48">
        <f t="shared" si="17"/>
        <v>655609.3396109017</v>
      </c>
      <c r="L25" s="29"/>
      <c r="M25" s="105"/>
      <c r="N25" s="35"/>
      <c r="O25" s="35"/>
      <c r="P25" s="35">
        <f t="shared" si="14"/>
        <v>0</v>
      </c>
      <c r="Q25" s="227">
        <f t="shared" si="15"/>
        <v>0</v>
      </c>
      <c r="R25" s="36"/>
      <c r="S25" s="249">
        <f t="shared" si="16"/>
        <v>99600</v>
      </c>
      <c r="T25" s="36"/>
      <c r="U25" s="109">
        <f t="shared" si="0"/>
        <v>33000</v>
      </c>
      <c r="V25" s="91">
        <f t="shared" si="1"/>
        <v>22.885131503360657</v>
      </c>
      <c r="W25" s="115">
        <f t="shared" si="4"/>
        <v>755209.3396109017</v>
      </c>
      <c r="X25" s="4"/>
      <c r="Y25" s="12">
        <f t="shared" si="5"/>
        <v>2006</v>
      </c>
      <c r="Z25" s="170">
        <f>Z24</f>
        <v>17.5</v>
      </c>
      <c r="AA25" s="38">
        <f t="shared" si="6"/>
        <v>7.53528148295</v>
      </c>
      <c r="AB25" s="29">
        <f t="shared" si="18"/>
        <v>0.4325559829500003</v>
      </c>
      <c r="AC25" s="132"/>
      <c r="AD25" s="228"/>
      <c r="AE25" s="228"/>
      <c r="AF25" s="258"/>
      <c r="AG25" s="132"/>
      <c r="AH25" s="257">
        <f t="shared" si="8"/>
        <v>1.680947407735</v>
      </c>
    </row>
    <row r="26" spans="1:34" s="24" customFormat="1" ht="12.75" customHeight="1">
      <c r="A26" s="79">
        <f t="shared" si="9"/>
        <v>5</v>
      </c>
      <c r="B26" s="79">
        <f t="shared" si="10"/>
        <v>2007</v>
      </c>
      <c r="C26" s="81" t="s">
        <v>10</v>
      </c>
      <c r="D26" s="79">
        <f t="shared" si="11"/>
        <v>2008</v>
      </c>
      <c r="F26" s="9">
        <f t="shared" si="2"/>
        <v>33000</v>
      </c>
      <c r="G26" s="29">
        <f t="shared" si="12"/>
        <v>17.5</v>
      </c>
      <c r="H26" s="29">
        <f t="shared" si="13"/>
        <v>0.8720512754430599</v>
      </c>
      <c r="I26" s="29">
        <f t="shared" si="7"/>
        <v>1.778988665291144</v>
      </c>
      <c r="J26" s="35">
        <f t="shared" si="3"/>
        <v>20.151039940734204</v>
      </c>
      <c r="K26" s="48">
        <f t="shared" si="17"/>
        <v>664984.3180442287</v>
      </c>
      <c r="L26" s="29"/>
      <c r="M26" s="105"/>
      <c r="N26" s="35"/>
      <c r="O26" s="35"/>
      <c r="P26" s="35">
        <f t="shared" si="14"/>
        <v>0</v>
      </c>
      <c r="Q26" s="227">
        <f t="shared" si="15"/>
        <v>0</v>
      </c>
      <c r="R26" s="36"/>
      <c r="S26" s="249">
        <f t="shared" si="16"/>
        <v>99600</v>
      </c>
      <c r="T26" s="36"/>
      <c r="U26" s="109">
        <f t="shared" si="0"/>
        <v>33000</v>
      </c>
      <c r="V26" s="91">
        <f t="shared" si="1"/>
        <v>23.16922175891602</v>
      </c>
      <c r="W26" s="115">
        <f t="shared" si="4"/>
        <v>764584.3180442287</v>
      </c>
      <c r="X26" s="4"/>
      <c r="Y26" s="12">
        <f t="shared" si="5"/>
        <v>2007</v>
      </c>
      <c r="Z26" s="170">
        <f>Z25</f>
        <v>17.5</v>
      </c>
      <c r="AA26" s="38">
        <f t="shared" si="6"/>
        <v>7.761339927438501</v>
      </c>
      <c r="AB26" s="29">
        <f t="shared" si="18"/>
        <v>0.6586144274385006</v>
      </c>
      <c r="AC26" s="132"/>
      <c r="AD26" s="228"/>
      <c r="AE26" s="228"/>
      <c r="AF26" s="258"/>
      <c r="AG26" s="132"/>
      <c r="AH26" s="257">
        <f t="shared" si="8"/>
        <v>1.73137582996705</v>
      </c>
    </row>
    <row r="27" spans="1:34" s="24" customFormat="1" ht="12.75" customHeight="1">
      <c r="A27" s="79">
        <f t="shared" si="9"/>
        <v>6</v>
      </c>
      <c r="B27" s="79">
        <f t="shared" si="10"/>
        <v>2008</v>
      </c>
      <c r="C27" s="81" t="s">
        <v>10</v>
      </c>
      <c r="D27" s="79">
        <f t="shared" si="11"/>
        <v>2009</v>
      </c>
      <c r="F27" s="9">
        <f t="shared" si="2"/>
        <v>33000</v>
      </c>
      <c r="G27" s="29">
        <f t="shared" si="12"/>
        <v>18.5</v>
      </c>
      <c r="H27" s="29">
        <f t="shared" si="13"/>
        <v>1.1112945787063513</v>
      </c>
      <c r="I27" s="29">
        <f t="shared" si="7"/>
        <v>1.8323583252498785</v>
      </c>
      <c r="J27" s="35">
        <f t="shared" si="3"/>
        <v>21.443652903956227</v>
      </c>
      <c r="K27" s="48">
        <f t="shared" si="17"/>
        <v>707640.5458305555</v>
      </c>
      <c r="L27" s="29"/>
      <c r="M27" s="105"/>
      <c r="N27" s="35"/>
      <c r="O27" s="35"/>
      <c r="P27" s="35">
        <f t="shared" si="14"/>
        <v>0</v>
      </c>
      <c r="Q27" s="227">
        <f t="shared" si="15"/>
        <v>0</v>
      </c>
      <c r="R27" s="36"/>
      <c r="S27" s="249">
        <f t="shared" si="16"/>
        <v>99600</v>
      </c>
      <c r="T27" s="36"/>
      <c r="U27" s="109">
        <f t="shared" si="0"/>
        <v>33000</v>
      </c>
      <c r="V27" s="91">
        <f t="shared" si="1"/>
        <v>24.461834722138047</v>
      </c>
      <c r="W27" s="115">
        <f t="shared" si="4"/>
        <v>807240.5458305555</v>
      </c>
      <c r="X27" s="4"/>
      <c r="Y27" s="12">
        <f t="shared" si="5"/>
        <v>2008</v>
      </c>
      <c r="Z27" s="170">
        <f>Z26+1</f>
        <v>18.5</v>
      </c>
      <c r="AA27" s="38">
        <f t="shared" si="6"/>
        <v>7.994180125261656</v>
      </c>
      <c r="AB27" s="29">
        <f t="shared" si="18"/>
        <v>0.8914546252616562</v>
      </c>
      <c r="AC27" s="132"/>
      <c r="AD27" s="228"/>
      <c r="AE27" s="228"/>
      <c r="AF27" s="258"/>
      <c r="AG27" s="132"/>
      <c r="AH27" s="257">
        <f t="shared" si="8"/>
        <v>1.7833171048660617</v>
      </c>
    </row>
    <row r="28" spans="1:34" s="24" customFormat="1" ht="12.75" customHeight="1">
      <c r="A28" s="79">
        <f t="shared" si="9"/>
        <v>7</v>
      </c>
      <c r="B28" s="79">
        <f t="shared" si="10"/>
        <v>2009</v>
      </c>
      <c r="C28" s="81" t="s">
        <v>10</v>
      </c>
      <c r="D28" s="79">
        <f t="shared" si="11"/>
        <v>2010</v>
      </c>
      <c r="F28" s="9">
        <f t="shared" si="2"/>
        <v>33000</v>
      </c>
      <c r="G28" s="29">
        <f t="shared" si="12"/>
        <v>18.5</v>
      </c>
      <c r="H28" s="29">
        <f t="shared" si="13"/>
        <v>1.357715181067542</v>
      </c>
      <c r="I28" s="29">
        <f t="shared" si="7"/>
        <v>1.8873290750073748</v>
      </c>
      <c r="J28" s="35">
        <f t="shared" si="3"/>
        <v>21.745044256074916</v>
      </c>
      <c r="K28" s="48">
        <f t="shared" si="17"/>
        <v>717586.4604504722</v>
      </c>
      <c r="L28" s="29"/>
      <c r="M28" s="105"/>
      <c r="N28" s="35"/>
      <c r="O28" s="35"/>
      <c r="P28" s="35">
        <f t="shared" si="14"/>
        <v>0</v>
      </c>
      <c r="Q28" s="227">
        <f t="shared" si="15"/>
        <v>0</v>
      </c>
      <c r="R28" s="36"/>
      <c r="S28" s="249">
        <f t="shared" si="16"/>
        <v>99600</v>
      </c>
      <c r="T28" s="36"/>
      <c r="U28" s="109">
        <f t="shared" si="0"/>
        <v>33000</v>
      </c>
      <c r="V28" s="91">
        <f t="shared" si="1"/>
        <v>24.763226074256732</v>
      </c>
      <c r="W28" s="115">
        <f t="shared" si="4"/>
        <v>817186.4604504722</v>
      </c>
      <c r="X28" s="4"/>
      <c r="Y28" s="12">
        <f t="shared" si="5"/>
        <v>2009</v>
      </c>
      <c r="Z28" s="170">
        <f>Z27</f>
        <v>18.5</v>
      </c>
      <c r="AA28" s="38">
        <f t="shared" si="6"/>
        <v>8.234005529019505</v>
      </c>
      <c r="AB28" s="29">
        <f t="shared" si="18"/>
        <v>1.1312800290195053</v>
      </c>
      <c r="AC28" s="132"/>
      <c r="AD28" s="228"/>
      <c r="AE28" s="228"/>
      <c r="AF28" s="258"/>
      <c r="AG28" s="132"/>
      <c r="AH28" s="257">
        <f t="shared" si="8"/>
        <v>1.8368166180120435</v>
      </c>
    </row>
    <row r="29" spans="1:34" s="27" customFormat="1" ht="12.75" customHeight="1">
      <c r="A29" s="117">
        <f t="shared" si="9"/>
        <v>8</v>
      </c>
      <c r="B29" s="117">
        <f>+B28+1</f>
        <v>2010</v>
      </c>
      <c r="C29" s="118" t="s">
        <v>10</v>
      </c>
      <c r="D29" s="117">
        <f>+D28+1</f>
        <v>2011</v>
      </c>
      <c r="F29" s="119">
        <f t="shared" si="2"/>
        <v>33000</v>
      </c>
      <c r="G29" s="120">
        <f t="shared" si="12"/>
        <v>18.5</v>
      </c>
      <c r="H29" s="120">
        <f t="shared" si="13"/>
        <v>1.6115284014995688</v>
      </c>
      <c r="I29" s="120">
        <f t="shared" si="7"/>
        <v>1.943948947257596</v>
      </c>
      <c r="J29" s="121">
        <f t="shared" si="3"/>
        <v>22.055477348757165</v>
      </c>
      <c r="K29" s="122">
        <f t="shared" si="17"/>
        <v>727830.7525089864</v>
      </c>
      <c r="L29" s="120"/>
      <c r="M29" s="123"/>
      <c r="N29" s="121"/>
      <c r="O29" s="121"/>
      <c r="P29" s="121">
        <f>Q29/F29</f>
        <v>0</v>
      </c>
      <c r="Q29" s="229">
        <f>Q28</f>
        <v>0</v>
      </c>
      <c r="R29" s="124"/>
      <c r="S29" s="250">
        <f t="shared" si="16"/>
        <v>99600</v>
      </c>
      <c r="T29" s="124"/>
      <c r="U29" s="125">
        <f t="shared" si="0"/>
        <v>33000</v>
      </c>
      <c r="V29" s="126">
        <f>W29/U29</f>
        <v>25.07365916693898</v>
      </c>
      <c r="W29" s="127">
        <f t="shared" si="4"/>
        <v>827430.7525089864</v>
      </c>
      <c r="X29" s="8"/>
      <c r="Y29" s="7">
        <f t="shared" si="5"/>
        <v>2010</v>
      </c>
      <c r="Z29" s="236">
        <f>Z28</f>
        <v>18.5</v>
      </c>
      <c r="AA29" s="234">
        <f t="shared" si="6"/>
        <v>8.481025694890091</v>
      </c>
      <c r="AB29" s="29">
        <f t="shared" si="18"/>
        <v>1.378300194890091</v>
      </c>
      <c r="AC29" s="242"/>
      <c r="AD29" s="241"/>
      <c r="AE29" s="241"/>
      <c r="AF29" s="260"/>
      <c r="AG29" s="242"/>
      <c r="AH29" s="259">
        <f t="shared" si="8"/>
        <v>1.8919211165524048</v>
      </c>
    </row>
    <row r="30" spans="1:34" s="24" customFormat="1" ht="12.75" customHeight="1">
      <c r="A30" s="79">
        <f t="shared" si="9"/>
        <v>9</v>
      </c>
      <c r="B30" s="79">
        <f>+B29+1</f>
        <v>2011</v>
      </c>
      <c r="C30" s="81" t="s">
        <v>10</v>
      </c>
      <c r="D30" s="79">
        <f>+D29+1</f>
        <v>2012</v>
      </c>
      <c r="F30" s="9">
        <f t="shared" si="2"/>
        <v>33000</v>
      </c>
      <c r="G30" s="29">
        <f t="shared" si="12"/>
        <v>18.5</v>
      </c>
      <c r="H30" s="29">
        <f t="shared" si="13"/>
        <v>1.8729560185445562</v>
      </c>
      <c r="I30" s="29">
        <f t="shared" si="7"/>
        <v>2.0022674156753237</v>
      </c>
      <c r="J30" s="35">
        <f t="shared" si="3"/>
        <v>22.37522343421988</v>
      </c>
      <c r="K30" s="48">
        <f t="shared" si="17"/>
        <v>738382.3733292561</v>
      </c>
      <c r="L30" s="29"/>
      <c r="M30" s="105"/>
      <c r="N30" s="35"/>
      <c r="O30" s="35"/>
      <c r="P30" s="35">
        <f>Q30/F30</f>
        <v>0</v>
      </c>
      <c r="Q30" s="227">
        <f>Q29</f>
        <v>0</v>
      </c>
      <c r="R30" s="36"/>
      <c r="S30" s="249">
        <f t="shared" si="16"/>
        <v>99600</v>
      </c>
      <c r="T30" s="36"/>
      <c r="U30" s="269">
        <f t="shared" si="0"/>
        <v>33000</v>
      </c>
      <c r="V30" s="270">
        <f>W30/U30</f>
        <v>25.3934052524017</v>
      </c>
      <c r="W30" s="271">
        <f t="shared" si="4"/>
        <v>837982.3733292561</v>
      </c>
      <c r="X30" s="4"/>
      <c r="Y30" s="12">
        <f t="shared" si="5"/>
        <v>2011</v>
      </c>
      <c r="Z30" s="170">
        <f>Z29</f>
        <v>18.5</v>
      </c>
      <c r="AA30" s="38">
        <f>AA29*(1+cpi)</f>
        <v>8.735456465736794</v>
      </c>
      <c r="AB30" s="29">
        <f t="shared" si="18"/>
        <v>1.632730965736794</v>
      </c>
      <c r="AC30" s="132"/>
      <c r="AD30" s="228"/>
      <c r="AE30" s="228"/>
      <c r="AF30" s="258"/>
      <c r="AG30" s="132"/>
      <c r="AH30" s="257">
        <f t="shared" si="8"/>
        <v>1.948678750048977</v>
      </c>
    </row>
    <row r="31" spans="1:34" s="27" customFormat="1" ht="12.75" customHeight="1">
      <c r="A31" s="117">
        <f t="shared" si="9"/>
        <v>10</v>
      </c>
      <c r="B31" s="117">
        <f>+B30+1</f>
        <v>2012</v>
      </c>
      <c r="C31" s="118" t="s">
        <v>10</v>
      </c>
      <c r="D31" s="117">
        <f>+D30+1</f>
        <v>2013</v>
      </c>
      <c r="F31" s="119">
        <f t="shared" si="2"/>
        <v>33000</v>
      </c>
      <c r="G31" s="120">
        <f t="shared" si="12"/>
        <v>18.5</v>
      </c>
      <c r="H31" s="120">
        <f t="shared" si="13"/>
        <v>2.142226464100893</v>
      </c>
      <c r="I31" s="120">
        <f t="shared" si="7"/>
        <v>2.0623354381455834</v>
      </c>
      <c r="J31" s="121">
        <f t="shared" si="3"/>
        <v>22.70456190224648</v>
      </c>
      <c r="K31" s="122">
        <f t="shared" si="17"/>
        <v>749250.5427741337</v>
      </c>
      <c r="L31" s="120"/>
      <c r="M31" s="123"/>
      <c r="N31" s="121"/>
      <c r="O31" s="121"/>
      <c r="P31" s="121">
        <f>Q31/F31</f>
        <v>0</v>
      </c>
      <c r="Q31" s="229">
        <f>Q30</f>
        <v>0</v>
      </c>
      <c r="R31" s="124"/>
      <c r="S31" s="250">
        <f t="shared" si="16"/>
        <v>99600</v>
      </c>
      <c r="T31" s="124"/>
      <c r="U31" s="272">
        <f t="shared" si="0"/>
        <v>33000</v>
      </c>
      <c r="V31" s="273">
        <f>W31/U31</f>
        <v>25.722743720428294</v>
      </c>
      <c r="W31" s="274">
        <f t="shared" si="4"/>
        <v>848850.5427741337</v>
      </c>
      <c r="X31" s="8"/>
      <c r="Y31" s="7">
        <f t="shared" si="5"/>
        <v>2012</v>
      </c>
      <c r="Z31" s="236">
        <f>Z30</f>
        <v>18.5</v>
      </c>
      <c r="AA31" s="234">
        <f>AA30*(1+cpi)</f>
        <v>8.997520159708898</v>
      </c>
      <c r="AB31" s="29">
        <f t="shared" si="18"/>
        <v>1.8947946597088983</v>
      </c>
      <c r="AC31" s="242"/>
      <c r="AD31" s="241"/>
      <c r="AE31" s="241"/>
      <c r="AF31" s="260"/>
      <c r="AG31" s="242"/>
      <c r="AH31" s="259">
        <f t="shared" si="8"/>
        <v>2.0071391125504463</v>
      </c>
    </row>
    <row r="32" spans="1:34" s="24" customFormat="1" ht="12.75" customHeight="1" thickBot="1">
      <c r="A32"/>
      <c r="B3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3"/>
      <c r="S32" s="252"/>
      <c r="T32" s="23"/>
      <c r="U32" s="3"/>
      <c r="V32" s="3"/>
      <c r="W32" s="3"/>
      <c r="X32" s="4"/>
      <c r="Y32" s="7"/>
      <c r="Z32" s="236"/>
      <c r="AA32" s="234">
        <f>AA31*(1+cpi)</f>
        <v>9.267445764500165</v>
      </c>
      <c r="AB32" s="29">
        <f t="shared" si="18"/>
        <v>2.164720264500165</v>
      </c>
      <c r="AC32" s="132"/>
      <c r="AD32" s="241"/>
      <c r="AE32" s="241"/>
      <c r="AF32" s="260"/>
      <c r="AG32" s="132"/>
      <c r="AH32" s="257">
        <f t="shared" si="8"/>
        <v>2.0673532859269597</v>
      </c>
    </row>
    <row r="33" spans="1:33" s="24" customFormat="1" ht="16.5" thickBot="1">
      <c r="A33" s="108" t="s">
        <v>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3"/>
      <c r="S33" s="34"/>
      <c r="T33" s="23"/>
      <c r="U33" s="92" t="s">
        <v>122</v>
      </c>
      <c r="V33" s="93"/>
      <c r="W33" s="94"/>
      <c r="X33" s="4"/>
      <c r="Y33" s="12"/>
      <c r="Z33" s="170"/>
      <c r="AA33" s="38"/>
      <c r="AB33" s="29"/>
      <c r="AC33" s="132"/>
      <c r="AD33" s="228"/>
      <c r="AE33" s="228"/>
      <c r="AF33" s="258"/>
      <c r="AG33" s="132"/>
    </row>
    <row r="34" spans="1:33" s="24" customFormat="1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3"/>
      <c r="S34" s="34"/>
      <c r="T34" s="23"/>
      <c r="U34" s="95" t="s">
        <v>123</v>
      </c>
      <c r="V34" s="96"/>
      <c r="W34" s="97">
        <f>SUM(W20:W21)</f>
        <v>1604416.1887500002</v>
      </c>
      <c r="X34" s="3"/>
      <c r="Y34" s="1"/>
      <c r="Z34" s="1"/>
      <c r="AA34" s="1"/>
      <c r="AB34" s="132"/>
      <c r="AC34" s="132"/>
      <c r="AD34" s="132"/>
      <c r="AE34" s="132"/>
      <c r="AF34" s="132"/>
      <c r="AG34" s="132"/>
    </row>
    <row r="35" spans="1:33" s="24" customFormat="1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3"/>
      <c r="S35" s="34"/>
      <c r="T35" s="23"/>
      <c r="U35" s="64"/>
      <c r="V35" s="98"/>
      <c r="W35" s="99"/>
      <c r="X35" s="3"/>
      <c r="Y35" s="1"/>
      <c r="Z35" s="1"/>
      <c r="AA35" s="30"/>
      <c r="AB35" s="38"/>
      <c r="AC35" s="132"/>
      <c r="AD35" s="132"/>
      <c r="AE35" s="132"/>
      <c r="AF35" s="132"/>
      <c r="AG35" s="132"/>
    </row>
    <row r="36" spans="2:28" s="24" customFormat="1" ht="15.75" customHeight="1" thickBo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23"/>
      <c r="S36" s="34"/>
      <c r="T36" s="23"/>
      <c r="U36" s="100" t="s">
        <v>124</v>
      </c>
      <c r="V36" s="101"/>
      <c r="W36" s="102">
        <f>NPV(Nper,W20:W21)</f>
        <v>1420510.2523944024</v>
      </c>
      <c r="X36" s="3"/>
      <c r="Y36" s="1"/>
      <c r="Z36" s="1"/>
      <c r="AA36" s="30"/>
      <c r="AB36" s="38"/>
    </row>
    <row r="37" spans="1:28" s="24" customFormat="1" ht="15.75" customHeight="1" thickBot="1">
      <c r="A37" s="10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3"/>
      <c r="S37" s="23"/>
      <c r="T37" s="23"/>
      <c r="U37"/>
      <c r="V37"/>
      <c r="W37"/>
      <c r="X37" s="3"/>
      <c r="Y37" s="1"/>
      <c r="Z37" s="1"/>
      <c r="AA37" s="30"/>
      <c r="AB37" s="38"/>
    </row>
    <row r="38" spans="1:28" s="24" customFormat="1" ht="15.75" customHeight="1" thickBot="1">
      <c r="A38" s="10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3"/>
      <c r="S38" s="23"/>
      <c r="T38" s="23"/>
      <c r="U38" s="92" t="s">
        <v>41</v>
      </c>
      <c r="V38" s="93"/>
      <c r="W38" s="94"/>
      <c r="X38" s="3"/>
      <c r="Y38" s="1"/>
      <c r="Z38" s="1"/>
      <c r="AA38" s="30"/>
      <c r="AB38" s="38"/>
    </row>
    <row r="39" spans="1:28" s="24" customFormat="1" ht="15.75" customHeight="1">
      <c r="A39" s="10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3"/>
      <c r="S39" s="23"/>
      <c r="T39" s="23"/>
      <c r="U39" s="95" t="s">
        <v>42</v>
      </c>
      <c r="V39" s="96"/>
      <c r="W39" s="97">
        <f>SUM(W20:W29)</f>
        <v>7788705.703266866</v>
      </c>
      <c r="X39" s="3"/>
      <c r="Y39" s="1"/>
      <c r="Z39" s="1"/>
      <c r="AA39" s="30"/>
      <c r="AB39" s="38"/>
    </row>
    <row r="40" spans="1:28" s="24" customFormat="1" ht="15.75" customHeight="1">
      <c r="A40" s="10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3"/>
      <c r="S40" s="23"/>
      <c r="T40" s="23"/>
      <c r="U40" s="64"/>
      <c r="V40" s="98"/>
      <c r="W40" s="99"/>
      <c r="X40" s="3"/>
      <c r="Y40" s="1"/>
      <c r="Z40" s="1"/>
      <c r="AA40" s="30"/>
      <c r="AB40" s="38"/>
    </row>
    <row r="41" spans="1:28" s="24" customFormat="1" ht="15.7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3"/>
      <c r="S41" s="23"/>
      <c r="T41" s="23"/>
      <c r="U41" s="100" t="s">
        <v>75</v>
      </c>
      <c r="V41" s="101"/>
      <c r="W41" s="102">
        <f>NPV(Nper,W20:W29)</f>
        <v>5092897.605831854</v>
      </c>
      <c r="X41" s="3"/>
      <c r="Y41" s="1"/>
      <c r="Z41" s="1"/>
      <c r="AA41" s="30"/>
      <c r="AB41" s="38"/>
    </row>
    <row r="42" spans="1:28" s="24" customFormat="1" ht="15.75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3"/>
      <c r="S42" s="23"/>
      <c r="T42" s="23"/>
      <c r="U42" s="238"/>
      <c r="V42" s="239"/>
      <c r="W42" s="240"/>
      <c r="X42" s="3"/>
      <c r="Y42" s="1"/>
      <c r="Z42" s="1"/>
      <c r="AA42" s="30"/>
      <c r="AB42" s="38"/>
    </row>
    <row r="43" spans="1:28" s="24" customFormat="1" ht="15.7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3"/>
      <c r="S43" s="23"/>
      <c r="T43" s="23"/>
      <c r="U43" s="92" t="s">
        <v>131</v>
      </c>
      <c r="V43" s="93"/>
      <c r="W43" s="94"/>
      <c r="X43" s="3"/>
      <c r="Y43" s="1"/>
      <c r="Z43" s="1"/>
      <c r="AA43" s="30"/>
      <c r="AB43" s="38"/>
    </row>
    <row r="44" spans="1:28" s="24" customFormat="1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3"/>
      <c r="S44" s="23"/>
      <c r="T44" s="23"/>
      <c r="U44" s="95" t="s">
        <v>132</v>
      </c>
      <c r="V44" s="96"/>
      <c r="W44" s="97">
        <f>SUM(W20:W31)</f>
        <v>9475538.619370256</v>
      </c>
      <c r="X44" s="3"/>
      <c r="Y44" s="1"/>
      <c r="Z44" s="1"/>
      <c r="AA44" s="30"/>
      <c r="AB44" s="38"/>
    </row>
    <row r="45" spans="1:28" s="24" customFormat="1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3"/>
      <c r="S45" s="23"/>
      <c r="T45" s="23"/>
      <c r="U45" s="64"/>
      <c r="V45" s="98"/>
      <c r="W45" s="99"/>
      <c r="X45" s="3"/>
      <c r="Y45" s="1"/>
      <c r="Z45" s="1"/>
      <c r="AA45" s="30"/>
      <c r="AB45" s="38"/>
    </row>
    <row r="46" spans="1:28" s="24" customFormat="1" ht="15.7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23"/>
      <c r="S46" s="23"/>
      <c r="T46" s="23"/>
      <c r="U46" s="100" t="s">
        <v>133</v>
      </c>
      <c r="V46" s="101"/>
      <c r="W46" s="102">
        <f>NPV(Nper,W20:W31)</f>
        <v>5753404.241222807</v>
      </c>
      <c r="X46" s="3"/>
      <c r="Y46" s="1"/>
      <c r="Z46" s="1"/>
      <c r="AA46" s="30"/>
      <c r="AB46" s="38"/>
    </row>
    <row r="47" spans="1:28" s="24" customFormat="1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3"/>
      <c r="S47" s="23"/>
      <c r="T47" s="23"/>
      <c r="U47" s="178"/>
      <c r="V47" s="96"/>
      <c r="W47" s="179"/>
      <c r="X47" s="3"/>
      <c r="Y47" s="1"/>
      <c r="Z47" s="1"/>
      <c r="AA47" s="30"/>
      <c r="AB47" s="38"/>
    </row>
    <row r="48" spans="1:28" s="24" customFormat="1" ht="15.75" customHeight="1">
      <c r="A48" s="45" t="s">
        <v>27</v>
      </c>
      <c r="B48" s="2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3"/>
      <c r="S48" s="23"/>
      <c r="T48" s="23"/>
      <c r="X48" s="3"/>
      <c r="Y48" s="1"/>
      <c r="Z48" s="1"/>
      <c r="AA48" s="30"/>
      <c r="AB48" s="38"/>
    </row>
    <row r="49" spans="1:28" s="24" customFormat="1" ht="15.75" customHeight="1">
      <c r="A49" s="19"/>
      <c r="B49" s="107" t="s">
        <v>134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23"/>
      <c r="S49" s="23"/>
      <c r="T49" s="23"/>
      <c r="U49" s="3"/>
      <c r="V49" s="3"/>
      <c r="W49" s="3"/>
      <c r="X49"/>
      <c r="Y49" s="3"/>
      <c r="Z49" s="3"/>
      <c r="AA49" s="30"/>
      <c r="AB49" s="38"/>
    </row>
    <row r="50" spans="1:28" s="24" customFormat="1" ht="15.75" customHeight="1">
      <c r="A50" s="113">
        <f>-1</f>
        <v>-1</v>
      </c>
      <c r="B50" s="107" t="s">
        <v>119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23"/>
      <c r="S50" s="23"/>
      <c r="T50" s="23"/>
      <c r="U50" s="3"/>
      <c r="V50" s="3"/>
      <c r="W50" s="3"/>
      <c r="X50"/>
      <c r="Y50" s="3"/>
      <c r="Z50" s="3"/>
      <c r="AA50" s="30"/>
      <c r="AB50" s="38"/>
    </row>
    <row r="51" spans="1:28" s="24" customFormat="1" ht="15.75" customHeight="1">
      <c r="A51" s="113">
        <f>A50-1</f>
        <v>-2</v>
      </c>
      <c r="B51" s="107" t="s">
        <v>53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3"/>
      <c r="S51" s="23"/>
      <c r="T51" s="23"/>
      <c r="U51" s="3"/>
      <c r="V51" s="3"/>
      <c r="W51" s="3"/>
      <c r="X51"/>
      <c r="Y51" s="3"/>
      <c r="Z51" s="3"/>
      <c r="AA51" s="30"/>
      <c r="AB51" s="38"/>
    </row>
    <row r="52" spans="1:28" s="24" customFormat="1" ht="15.75" customHeight="1">
      <c r="A52" s="113">
        <f>A51-1</f>
        <v>-3</v>
      </c>
      <c r="B52" s="107" t="s">
        <v>47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23"/>
      <c r="S52" s="23"/>
      <c r="T52" s="23"/>
      <c r="U52" s="3"/>
      <c r="V52" s="3"/>
      <c r="W52" s="3"/>
      <c r="X52"/>
      <c r="Y52" s="3"/>
      <c r="Z52" s="3"/>
      <c r="AA52" s="30"/>
      <c r="AB52" s="38"/>
    </row>
    <row r="53" spans="1:28" s="24" customFormat="1" ht="15.75" customHeight="1">
      <c r="A53" s="113"/>
      <c r="B53" s="107" t="s">
        <v>135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3"/>
      <c r="S53" s="23"/>
      <c r="T53" s="23"/>
      <c r="U53" s="3"/>
      <c r="V53" s="3"/>
      <c r="W53" s="3"/>
      <c r="X53" s="3"/>
      <c r="Y53" s="3"/>
      <c r="Z53" s="3"/>
      <c r="AA53" s="3"/>
      <c r="AB53" s="38"/>
    </row>
    <row r="54" spans="1:28" s="24" customFormat="1" ht="15.75" customHeight="1">
      <c r="A54" s="113">
        <f>A52-1</f>
        <v>-4</v>
      </c>
      <c r="B54" s="107" t="s">
        <v>149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3"/>
      <c r="S54" s="23"/>
      <c r="T54" s="23"/>
      <c r="U54" s="3"/>
      <c r="V54" s="3"/>
      <c r="W54" s="3"/>
      <c r="X54" s="3"/>
      <c r="Y54" s="3"/>
      <c r="Z54" s="3"/>
      <c r="AA54" s="3"/>
      <c r="AB54" s="38"/>
    </row>
    <row r="55" spans="2:28" s="24" customFormat="1" ht="15.75" customHeight="1">
      <c r="B55" s="107" t="s">
        <v>106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3"/>
      <c r="S55" s="23"/>
      <c r="T55" s="23"/>
      <c r="U55" s="3"/>
      <c r="V55" s="3"/>
      <c r="W55" s="3"/>
      <c r="X55" s="3"/>
      <c r="Y55" s="3"/>
      <c r="Z55" s="3"/>
      <c r="AA55" s="3"/>
      <c r="AB55" s="38"/>
    </row>
    <row r="56" spans="2:27" s="24" customFormat="1" ht="15.75" customHeight="1">
      <c r="B56" s="107" t="s">
        <v>36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23"/>
      <c r="S56" s="23"/>
      <c r="T56" s="23"/>
      <c r="U56" s="3"/>
      <c r="V56" s="3"/>
      <c r="W56" s="3"/>
      <c r="X56" s="3"/>
      <c r="Y56" s="3"/>
      <c r="Z56" s="3"/>
      <c r="AA56" s="3"/>
    </row>
    <row r="57" spans="1:27" s="24" customFormat="1" ht="15.75" customHeight="1">
      <c r="A57" s="113">
        <f>A54-1</f>
        <v>-5</v>
      </c>
      <c r="B57" s="107" t="s">
        <v>142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23"/>
      <c r="S57" s="23"/>
      <c r="T57" s="23"/>
      <c r="U57" s="3"/>
      <c r="V57" s="3"/>
      <c r="W57" s="3"/>
      <c r="X57" s="3"/>
      <c r="Y57" s="3"/>
      <c r="Z57" s="3"/>
      <c r="AA57" s="3"/>
    </row>
    <row r="58" spans="1:27" s="24" customFormat="1" ht="15.75" customHeight="1">
      <c r="A58" s="113"/>
      <c r="B58" s="107" t="s">
        <v>36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23"/>
      <c r="S58" s="23"/>
      <c r="T58" s="23"/>
      <c r="U58" s="3"/>
      <c r="V58" s="3"/>
      <c r="W58" s="3"/>
      <c r="X58" s="3"/>
      <c r="Y58" s="3"/>
      <c r="Z58" s="3"/>
      <c r="AA58" s="3"/>
    </row>
    <row r="59" spans="1:27" s="24" customFormat="1" ht="15.75" customHeight="1">
      <c r="A59" s="113">
        <f>A57-1</f>
        <v>-6</v>
      </c>
      <c r="B59" s="107" t="s">
        <v>127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3"/>
      <c r="S59" s="23"/>
      <c r="T59" s="23"/>
      <c r="U59" s="3"/>
      <c r="V59" s="3"/>
      <c r="W59" s="3"/>
      <c r="X59" s="3"/>
      <c r="Y59" s="3"/>
      <c r="Z59" s="3"/>
      <c r="AA59" s="3"/>
    </row>
    <row r="60" spans="1:27" s="24" customFormat="1" ht="15.75" customHeight="1">
      <c r="A60" s="113">
        <f>A59-1</f>
        <v>-7</v>
      </c>
      <c r="B60" s="107" t="s">
        <v>128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3"/>
      <c r="S60" s="23"/>
      <c r="T60" s="23"/>
      <c r="U60" s="3"/>
      <c r="V60" s="3"/>
      <c r="W60" s="3"/>
      <c r="X60" s="3"/>
      <c r="Y60" s="3"/>
      <c r="Z60" s="3"/>
      <c r="AA60" s="3"/>
    </row>
    <row r="61" spans="1:27" s="24" customFormat="1" ht="15.75" customHeight="1">
      <c r="A61" s="113">
        <f aca="true" t="shared" si="19" ref="A61:A67">A60-1</f>
        <v>-8</v>
      </c>
      <c r="B61" s="107" t="s">
        <v>136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23"/>
      <c r="S61" s="23"/>
      <c r="T61" s="23"/>
      <c r="U61" s="3"/>
      <c r="V61" s="3"/>
      <c r="W61" s="3"/>
      <c r="X61" s="3"/>
      <c r="Y61" s="3"/>
      <c r="Z61" s="3"/>
      <c r="AA61" s="3"/>
    </row>
    <row r="62" spans="1:27" s="24" customFormat="1" ht="15.75" customHeight="1">
      <c r="A62" s="113">
        <f t="shared" si="19"/>
        <v>-9</v>
      </c>
      <c r="B62" s="107" t="s">
        <v>137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23"/>
      <c r="S62" s="23"/>
      <c r="T62" s="23"/>
      <c r="U62" s="3"/>
      <c r="V62" s="3"/>
      <c r="W62" s="3"/>
      <c r="X62" s="3"/>
      <c r="Y62" s="3"/>
      <c r="Z62" s="3"/>
      <c r="AA62" s="3"/>
    </row>
    <row r="63" spans="1:27" s="24" customFormat="1" ht="15.75" customHeight="1">
      <c r="A63" s="113">
        <f t="shared" si="19"/>
        <v>-10</v>
      </c>
      <c r="B63" s="107" t="s">
        <v>138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3"/>
      <c r="S63" s="23"/>
      <c r="T63" s="23"/>
      <c r="U63" s="3"/>
      <c r="V63" s="3"/>
      <c r="W63" s="3"/>
      <c r="X63" s="3"/>
      <c r="Y63" s="3"/>
      <c r="Z63" s="3"/>
      <c r="AA63" s="3"/>
    </row>
    <row r="64" spans="1:27" s="24" customFormat="1" ht="15.75" customHeight="1">
      <c r="A64" s="113">
        <f t="shared" si="19"/>
        <v>-11</v>
      </c>
      <c r="B64" s="107" t="s">
        <v>114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23"/>
      <c r="S64" s="23"/>
      <c r="T64" s="23"/>
      <c r="U64" s="3"/>
      <c r="V64" s="3"/>
      <c r="W64" s="3"/>
      <c r="X64" s="3"/>
      <c r="Y64" s="3"/>
      <c r="Z64" s="3"/>
      <c r="AA64" s="3"/>
    </row>
    <row r="65" spans="1:27" s="24" customFormat="1" ht="15.75" customHeight="1">
      <c r="A65" s="113">
        <f t="shared" si="19"/>
        <v>-12</v>
      </c>
      <c r="B65" s="107" t="s">
        <v>139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3"/>
      <c r="S65" s="23"/>
      <c r="T65" s="23"/>
      <c r="U65" s="3"/>
      <c r="V65" s="3"/>
      <c r="W65" s="3"/>
      <c r="X65" s="3"/>
      <c r="Y65" s="3"/>
      <c r="Z65" s="3"/>
      <c r="AA65" s="3"/>
    </row>
    <row r="66" spans="1:27" s="24" customFormat="1" ht="15.75" customHeight="1">
      <c r="A66" s="113">
        <f t="shared" si="19"/>
        <v>-13</v>
      </c>
      <c r="B66" s="107" t="s">
        <v>154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3"/>
      <c r="S66" s="23"/>
      <c r="T66" s="23"/>
      <c r="U66" s="3"/>
      <c r="V66" s="3"/>
      <c r="W66" s="3"/>
      <c r="X66" s="3"/>
      <c r="Y66" s="3"/>
      <c r="Z66" s="3"/>
      <c r="AA66" s="3"/>
    </row>
    <row r="67" spans="1:27" s="24" customFormat="1" ht="15.75" customHeight="1">
      <c r="A67" s="113">
        <f t="shared" si="19"/>
        <v>-14</v>
      </c>
      <c r="B67" s="107" t="s">
        <v>28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3"/>
      <c r="S67" s="23"/>
      <c r="T67" s="23"/>
      <c r="U67" s="3"/>
      <c r="V67" s="3"/>
      <c r="W67" s="3"/>
      <c r="X67" s="3"/>
      <c r="Y67" s="3"/>
      <c r="Z67" s="3"/>
      <c r="AA67" s="3"/>
    </row>
    <row r="68" spans="1:27" s="24" customFormat="1" ht="15.75" customHeight="1">
      <c r="A68" s="113">
        <f>A67-1</f>
        <v>-15</v>
      </c>
      <c r="B68" s="107" t="s">
        <v>105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23"/>
      <c r="S68" s="23"/>
      <c r="T68" s="23"/>
      <c r="U68" s="3"/>
      <c r="V68" s="3"/>
      <c r="W68" s="3"/>
      <c r="X68" s="3"/>
      <c r="Y68" s="3"/>
      <c r="Z68" s="3"/>
      <c r="AA68" s="3"/>
    </row>
    <row r="69" spans="1:27" s="24" customFormat="1" ht="15.75" customHeight="1">
      <c r="A69" s="113">
        <f>A68-1</f>
        <v>-16</v>
      </c>
      <c r="B69" s="107" t="s">
        <v>130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23"/>
      <c r="S69" s="23"/>
      <c r="T69" s="23"/>
      <c r="U69" s="3"/>
      <c r="V69" s="3"/>
      <c r="W69" s="3"/>
      <c r="X69" s="3"/>
      <c r="Y69" s="3"/>
      <c r="Z69" s="3"/>
      <c r="AA69" s="3"/>
    </row>
    <row r="70" spans="1:27" s="24" customFormat="1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23"/>
      <c r="S70" s="23"/>
      <c r="T70" s="23"/>
      <c r="U70" s="3"/>
      <c r="V70" s="3"/>
      <c r="W70" s="3"/>
      <c r="X70" s="3"/>
      <c r="Y70" s="3"/>
      <c r="Z70" s="3"/>
      <c r="AA70" s="3"/>
    </row>
    <row r="71" spans="1:27" s="24" customFormat="1" ht="15.75" customHeight="1">
      <c r="A71" s="185" t="s">
        <v>49</v>
      </c>
      <c r="B71" s="18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23"/>
      <c r="S71" s="23"/>
      <c r="T71" s="23"/>
      <c r="U71" s="3"/>
      <c r="V71" s="3"/>
      <c r="W71" s="3"/>
      <c r="X71" s="3"/>
      <c r="Y71" s="3"/>
      <c r="Z71" s="3"/>
      <c r="AA71" s="3"/>
    </row>
    <row r="72" spans="1:27" s="24" customFormat="1" ht="15.75" customHeight="1">
      <c r="A72" s="187"/>
      <c r="B72" s="188" t="s">
        <v>64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23"/>
      <c r="S72" s="23"/>
      <c r="T72" s="23"/>
      <c r="U72" s="3"/>
      <c r="V72" s="3"/>
      <c r="W72" s="3"/>
      <c r="X72" s="3"/>
      <c r="Y72" s="3"/>
      <c r="Z72" s="3"/>
      <c r="AA72" s="3"/>
    </row>
    <row r="73" spans="1:27" s="24" customFormat="1" ht="15.75" customHeight="1">
      <c r="A73" s="187"/>
      <c r="B73" s="188" t="s">
        <v>65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23"/>
      <c r="S73" s="23"/>
      <c r="T73" s="23"/>
      <c r="U73" s="3"/>
      <c r="V73" s="3"/>
      <c r="W73" s="3"/>
      <c r="X73" s="3"/>
      <c r="Y73" s="3"/>
      <c r="Z73" s="3"/>
      <c r="AA73" s="3"/>
    </row>
    <row r="74" spans="1:27" s="24" customFormat="1" ht="15.75" customHeight="1">
      <c r="A74" s="187"/>
      <c r="B74" s="188" t="s">
        <v>66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23"/>
      <c r="S74" s="23"/>
      <c r="T74" s="23"/>
      <c r="U74" s="3"/>
      <c r="V74" s="3"/>
      <c r="W74" s="3"/>
      <c r="X74" s="3"/>
      <c r="Y74" s="3"/>
      <c r="Z74" s="3"/>
      <c r="AA74" s="3"/>
    </row>
    <row r="75" spans="1:27" s="24" customFormat="1" ht="15.75" customHeight="1">
      <c r="A75" s="187"/>
      <c r="B75" s="188" t="s">
        <v>67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23"/>
      <c r="S75" s="23"/>
      <c r="T75" s="23"/>
      <c r="U75" s="3"/>
      <c r="V75" s="3"/>
      <c r="W75" s="3"/>
      <c r="X75" s="3"/>
      <c r="Y75" s="3"/>
      <c r="Z75" s="3"/>
      <c r="AA75" s="3"/>
    </row>
    <row r="76" spans="1:27" s="24" customFormat="1" ht="15.75" customHeight="1">
      <c r="A76" s="187"/>
      <c r="B76" s="18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23"/>
      <c r="S76" s="23"/>
      <c r="T76" s="23"/>
      <c r="U76" s="3"/>
      <c r="V76" s="3"/>
      <c r="W76" s="3"/>
      <c r="X76" s="3"/>
      <c r="Y76" s="3"/>
      <c r="Z76" s="3"/>
      <c r="AA76" s="3"/>
    </row>
    <row r="77" spans="1:27" s="24" customFormat="1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23"/>
      <c r="S77" s="23"/>
      <c r="T77" s="23"/>
      <c r="U77" s="3"/>
      <c r="V77" s="3"/>
      <c r="W77" s="3"/>
      <c r="X77" s="3"/>
      <c r="Y77" s="3"/>
      <c r="Z77" s="3"/>
      <c r="AA77" s="3"/>
    </row>
    <row r="78" spans="1:27" s="24" customFormat="1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23"/>
      <c r="S78" s="23"/>
      <c r="T78" s="23"/>
      <c r="U78" s="3"/>
      <c r="V78" s="3"/>
      <c r="W78" s="3"/>
      <c r="X78" s="3"/>
      <c r="Y78" s="3"/>
      <c r="Z78" s="3"/>
      <c r="AA78" s="3"/>
    </row>
    <row r="79" spans="1:27" s="24" customFormat="1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48"/>
      <c r="R79" s="23"/>
      <c r="S79" s="23"/>
      <c r="T79" s="23"/>
      <c r="U79" s="3"/>
      <c r="V79" s="3"/>
      <c r="W79" s="3"/>
      <c r="X79" s="3"/>
      <c r="Y79" s="3"/>
      <c r="Z79" s="3"/>
      <c r="AA79" s="3"/>
    </row>
    <row r="80" spans="1:27" s="24" customFormat="1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23"/>
      <c r="S80" s="23"/>
      <c r="T80" s="23"/>
      <c r="U80" s="3"/>
      <c r="V80" s="3"/>
      <c r="W80" s="3"/>
      <c r="X80" s="3"/>
      <c r="Y80" s="3"/>
      <c r="Z80" s="3"/>
      <c r="AA80" s="3"/>
    </row>
    <row r="81" spans="1:27" s="24" customFormat="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23"/>
      <c r="S81" s="23"/>
      <c r="T81" s="23"/>
      <c r="U81" s="3"/>
      <c r="V81" s="3"/>
      <c r="W81" s="3"/>
      <c r="X81" s="3"/>
      <c r="Y81" s="3"/>
      <c r="Z81" s="3"/>
      <c r="AA81" s="3"/>
    </row>
    <row r="82" spans="1:27" s="24" customFormat="1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23"/>
      <c r="S82" s="23"/>
      <c r="T82" s="23"/>
      <c r="U82" s="3"/>
      <c r="V82" s="3"/>
      <c r="W82" s="3"/>
      <c r="X82" s="3"/>
      <c r="Y82" s="3"/>
      <c r="Z82" s="3"/>
      <c r="AA82" s="3"/>
    </row>
    <row r="83" spans="1:27" s="24" customFormat="1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23"/>
      <c r="S83" s="23"/>
      <c r="T83" s="23"/>
      <c r="U83" s="3"/>
      <c r="V83" s="3"/>
      <c r="W83" s="3"/>
      <c r="X83" s="3"/>
      <c r="Y83" s="3"/>
      <c r="Z83" s="3"/>
      <c r="AA83" s="3"/>
    </row>
    <row r="84" spans="1:27" s="24" customFormat="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23"/>
      <c r="S84" s="23"/>
      <c r="T84" s="23"/>
      <c r="U84" s="3"/>
      <c r="V84" s="3"/>
      <c r="W84" s="3"/>
      <c r="X84" s="3"/>
      <c r="Y84" s="3"/>
      <c r="Z84" s="3"/>
      <c r="AA84" s="3"/>
    </row>
    <row r="85" spans="1:27" s="24" customFormat="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23"/>
      <c r="S85" s="23"/>
      <c r="T85" s="23"/>
      <c r="U85" s="3"/>
      <c r="V85" s="3"/>
      <c r="W85" s="3"/>
      <c r="X85" s="3"/>
      <c r="Y85" s="3"/>
      <c r="Z85" s="3"/>
      <c r="AA85" s="3"/>
    </row>
    <row r="86" spans="1:27" s="24" customFormat="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23"/>
      <c r="S86" s="23"/>
      <c r="T86" s="23"/>
      <c r="U86" s="3"/>
      <c r="V86" s="3"/>
      <c r="W86" s="3"/>
      <c r="X86" s="3"/>
      <c r="Y86" s="3"/>
      <c r="Z86" s="3"/>
      <c r="AA86" s="3"/>
    </row>
    <row r="87" spans="1:27" s="24" customFormat="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23"/>
      <c r="S87" s="23"/>
      <c r="T87" s="23"/>
      <c r="U87" s="3"/>
      <c r="V87" s="3"/>
      <c r="W87" s="3"/>
      <c r="X87" s="3"/>
      <c r="Y87" s="3"/>
      <c r="Z87" s="3"/>
      <c r="AA87" s="3"/>
    </row>
    <row r="88" spans="1:27" s="24" customFormat="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23"/>
      <c r="S88" s="23"/>
      <c r="T88" s="23"/>
      <c r="U88" s="3"/>
      <c r="V88" s="3"/>
      <c r="W88" s="3"/>
      <c r="X88" s="3"/>
      <c r="Y88" s="3"/>
      <c r="Z88" s="3"/>
      <c r="AA88" s="3"/>
    </row>
    <row r="89" spans="1:27" s="24" customFormat="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23"/>
      <c r="S89" s="23"/>
      <c r="T89" s="23"/>
      <c r="U89" s="3"/>
      <c r="V89" s="3"/>
      <c r="W89" s="3"/>
      <c r="X89" s="3"/>
      <c r="Y89" s="3"/>
      <c r="Z89" s="3"/>
      <c r="AA89" s="3"/>
    </row>
    <row r="90" spans="1:27" s="24" customFormat="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23"/>
      <c r="S90" s="23"/>
      <c r="T90" s="23"/>
      <c r="U90" s="3"/>
      <c r="V90" s="3"/>
      <c r="W90" s="3"/>
      <c r="X90" s="3"/>
      <c r="Y90" s="3"/>
      <c r="Z90" s="3"/>
      <c r="AA90" s="3"/>
    </row>
    <row r="91" spans="1:27" s="24" customFormat="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23"/>
      <c r="S91" s="23"/>
      <c r="T91" s="23"/>
      <c r="U91" s="3"/>
      <c r="V91" s="3"/>
      <c r="W91" s="3"/>
      <c r="X91" s="3"/>
      <c r="Y91" s="3"/>
      <c r="Z91" s="3"/>
      <c r="AA91" s="3"/>
    </row>
    <row r="92" spans="1:27" s="24" customFormat="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23"/>
      <c r="S92" s="23"/>
      <c r="T92" s="23"/>
      <c r="U92" s="3"/>
      <c r="V92" s="3"/>
      <c r="W92" s="3"/>
      <c r="X92" s="3"/>
      <c r="Y92" s="3"/>
      <c r="Z92" s="3"/>
      <c r="AA92" s="3"/>
    </row>
    <row r="93" spans="1:27" s="24" customFormat="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23"/>
      <c r="S93" s="23"/>
      <c r="T93" s="23"/>
      <c r="U93" s="3"/>
      <c r="V93" s="3"/>
      <c r="W93" s="3"/>
      <c r="X93" s="3"/>
      <c r="Y93" s="3"/>
      <c r="Z93" s="3"/>
      <c r="AA93" s="3"/>
    </row>
    <row r="94" spans="1:27" s="24" customFormat="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23"/>
      <c r="S94" s="23"/>
      <c r="T94" s="23"/>
      <c r="U94" s="3"/>
      <c r="V94" s="3"/>
      <c r="W94" s="3"/>
      <c r="X94" s="3"/>
      <c r="Y94" s="3"/>
      <c r="Z94" s="3"/>
      <c r="AA94" s="3"/>
    </row>
    <row r="95" spans="1:27" s="24" customFormat="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23"/>
      <c r="S95" s="23"/>
      <c r="T95" s="23"/>
      <c r="U95" s="3"/>
      <c r="V95" s="3"/>
      <c r="W95" s="3"/>
      <c r="X95" s="3"/>
      <c r="Y95" s="3"/>
      <c r="Z95" s="3"/>
      <c r="AA95" s="3"/>
    </row>
    <row r="96" spans="1:27" s="24" customFormat="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23"/>
      <c r="S96" s="23"/>
      <c r="T96" s="23"/>
      <c r="U96" s="3"/>
      <c r="V96" s="3"/>
      <c r="W96" s="3"/>
      <c r="X96" s="3"/>
      <c r="Y96" s="3"/>
      <c r="Z96" s="3"/>
      <c r="AA96" s="3"/>
    </row>
    <row r="97" spans="1:27" s="24" customFormat="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23"/>
      <c r="S97" s="23"/>
      <c r="T97" s="23"/>
      <c r="U97" s="3"/>
      <c r="V97" s="3"/>
      <c r="W97" s="3"/>
      <c r="X97" s="3"/>
      <c r="Y97" s="3"/>
      <c r="Z97" s="3"/>
      <c r="AA97" s="3"/>
    </row>
    <row r="98" spans="1:27" s="24" customFormat="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23"/>
      <c r="S98" s="23"/>
      <c r="T98" s="23"/>
      <c r="U98" s="3"/>
      <c r="V98" s="3"/>
      <c r="W98" s="3"/>
      <c r="X98" s="3"/>
      <c r="Y98" s="3"/>
      <c r="Z98" s="3"/>
      <c r="AA98" s="3"/>
    </row>
    <row r="99" spans="1:27" s="24" customFormat="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23"/>
      <c r="S99" s="23"/>
      <c r="T99" s="23"/>
      <c r="U99" s="3"/>
      <c r="V99" s="3"/>
      <c r="W99" s="3"/>
      <c r="X99" s="3"/>
      <c r="Y99" s="3"/>
      <c r="Z99" s="3"/>
      <c r="AA99" s="3"/>
    </row>
    <row r="100" spans="1:27" s="24" customFormat="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23"/>
      <c r="S100" s="23"/>
      <c r="T100" s="23"/>
      <c r="U100" s="3"/>
      <c r="V100" s="3"/>
      <c r="W100" s="3"/>
      <c r="X100" s="3"/>
      <c r="Y100" s="3"/>
      <c r="Z100" s="3"/>
      <c r="AA100" s="3"/>
    </row>
    <row r="101" spans="1:27" s="24" customFormat="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23"/>
      <c r="S101" s="23"/>
      <c r="T101" s="23"/>
      <c r="U101" s="3"/>
      <c r="V101" s="3"/>
      <c r="W101" s="3"/>
      <c r="X101" s="3"/>
      <c r="Y101" s="3"/>
      <c r="Z101" s="3"/>
      <c r="AA101" s="3"/>
    </row>
    <row r="102" spans="1:27" s="24" customFormat="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3"/>
      <c r="S102" s="23"/>
      <c r="T102" s="23"/>
      <c r="U102" s="3"/>
      <c r="V102" s="3"/>
      <c r="W102" s="3"/>
      <c r="X102" s="3"/>
      <c r="Y102" s="3"/>
      <c r="Z102" s="3"/>
      <c r="AA102" s="3"/>
    </row>
    <row r="103" spans="1:27" s="24" customFormat="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23"/>
      <c r="S103" s="23"/>
      <c r="T103" s="23"/>
      <c r="U103" s="3"/>
      <c r="V103" s="3"/>
      <c r="W103" s="3"/>
      <c r="X103" s="3"/>
      <c r="Y103" s="3"/>
      <c r="Z103" s="3"/>
      <c r="AA103" s="3"/>
    </row>
    <row r="104" spans="1:27" s="24" customFormat="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23"/>
      <c r="S104" s="23"/>
      <c r="T104" s="23"/>
      <c r="U104" s="3"/>
      <c r="V104" s="3"/>
      <c r="W104" s="3"/>
      <c r="X104" s="3"/>
      <c r="Y104" s="3"/>
      <c r="Z104" s="3"/>
      <c r="AA104" s="3"/>
    </row>
    <row r="105" spans="1:27" s="24" customFormat="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23"/>
      <c r="S105" s="23"/>
      <c r="T105" s="23"/>
      <c r="U105" s="3"/>
      <c r="V105" s="3"/>
      <c r="W105" s="3"/>
      <c r="X105" s="3"/>
      <c r="Y105" s="3"/>
      <c r="Z105" s="3"/>
      <c r="AA105" s="3"/>
    </row>
    <row r="106" spans="1:27" s="24" customFormat="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23"/>
      <c r="S106" s="23"/>
      <c r="T106" s="23"/>
      <c r="U106" s="3"/>
      <c r="V106" s="3"/>
      <c r="W106" s="3"/>
      <c r="X106" s="3"/>
      <c r="Y106" s="3"/>
      <c r="Z106" s="3"/>
      <c r="AA106" s="3"/>
    </row>
    <row r="107" spans="1:27" s="24" customFormat="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23"/>
      <c r="S107" s="23"/>
      <c r="T107" s="23"/>
      <c r="U107" s="3"/>
      <c r="V107" s="3"/>
      <c r="W107" s="3"/>
      <c r="X107" s="3"/>
      <c r="Y107" s="3"/>
      <c r="Z107" s="3"/>
      <c r="AA107" s="3"/>
    </row>
    <row r="108" spans="1:27" s="24" customFormat="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23"/>
      <c r="S108" s="23"/>
      <c r="T108" s="23"/>
      <c r="U108" s="3"/>
      <c r="V108" s="3"/>
      <c r="W108" s="3"/>
      <c r="X108" s="3"/>
      <c r="Y108" s="3"/>
      <c r="Z108" s="3"/>
      <c r="AA108" s="3"/>
    </row>
    <row r="109" spans="1:27" s="24" customFormat="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23"/>
      <c r="S109" s="23"/>
      <c r="T109" s="23"/>
      <c r="U109" s="3"/>
      <c r="V109" s="3"/>
      <c r="W109" s="3"/>
      <c r="X109" s="3"/>
      <c r="Y109" s="3"/>
      <c r="Z109" s="3"/>
      <c r="AA109" s="3"/>
    </row>
    <row r="110" spans="1:27" s="24" customFormat="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23"/>
      <c r="S110" s="23"/>
      <c r="T110" s="23"/>
      <c r="U110" s="3"/>
      <c r="V110" s="3"/>
      <c r="W110" s="3"/>
      <c r="X110" s="3"/>
      <c r="Y110" s="3"/>
      <c r="Z110" s="3"/>
      <c r="AA110" s="3"/>
    </row>
    <row r="111" spans="1:27" s="24" customFormat="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23"/>
      <c r="S111" s="23"/>
      <c r="T111" s="23"/>
      <c r="U111" s="3"/>
      <c r="V111" s="3"/>
      <c r="W111" s="3"/>
      <c r="X111" s="3"/>
      <c r="Y111" s="3"/>
      <c r="Z111" s="3"/>
      <c r="AA111" s="3"/>
    </row>
    <row r="112" spans="1:27" s="24" customFormat="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23"/>
      <c r="S112" s="23"/>
      <c r="T112" s="23"/>
      <c r="U112" s="3"/>
      <c r="V112" s="3"/>
      <c r="W112" s="3"/>
      <c r="X112" s="3"/>
      <c r="Y112" s="3"/>
      <c r="Z112" s="3"/>
      <c r="AA112" s="3"/>
    </row>
    <row r="113" spans="1:27" s="24" customFormat="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23"/>
      <c r="S113" s="23"/>
      <c r="T113" s="23"/>
      <c r="U113" s="3"/>
      <c r="V113" s="3"/>
      <c r="W113" s="3"/>
      <c r="X113" s="3"/>
      <c r="Y113" s="3"/>
      <c r="Z113" s="3"/>
      <c r="AA113" s="3"/>
    </row>
    <row r="114" spans="1:27" s="24" customFormat="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23"/>
      <c r="S114" s="23"/>
      <c r="T114" s="23"/>
      <c r="U114" s="3"/>
      <c r="V114" s="3"/>
      <c r="W114" s="3"/>
      <c r="X114" s="3"/>
      <c r="Y114" s="3"/>
      <c r="Z114" s="3"/>
      <c r="AA114" s="3"/>
    </row>
    <row r="115" spans="1:27" s="24" customFormat="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23"/>
      <c r="S115" s="23"/>
      <c r="T115" s="23"/>
      <c r="U115" s="3"/>
      <c r="V115" s="3"/>
      <c r="W115" s="3"/>
      <c r="X115" s="3"/>
      <c r="Y115" s="3"/>
      <c r="Z115" s="3"/>
      <c r="AA115" s="3"/>
    </row>
    <row r="116" spans="1:27" s="24" customFormat="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23"/>
      <c r="S116" s="23"/>
      <c r="T116" s="23"/>
      <c r="U116" s="3"/>
      <c r="V116" s="3"/>
      <c r="W116" s="3"/>
      <c r="X116" s="3"/>
      <c r="Y116" s="3"/>
      <c r="Z116" s="3"/>
      <c r="AA116" s="3"/>
    </row>
    <row r="117" spans="1:27" s="24" customFormat="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23"/>
      <c r="S117" s="23"/>
      <c r="T117" s="23"/>
      <c r="U117" s="3"/>
      <c r="V117" s="3"/>
      <c r="W117" s="3"/>
      <c r="X117" s="3"/>
      <c r="Y117" s="3"/>
      <c r="Z117" s="3"/>
      <c r="AA117" s="3"/>
    </row>
    <row r="118" spans="1:27" s="24" customFormat="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23"/>
      <c r="S118" s="23"/>
      <c r="T118" s="23"/>
      <c r="U118" s="3"/>
      <c r="V118" s="3"/>
      <c r="W118" s="3"/>
      <c r="X118" s="3"/>
      <c r="Y118" s="3"/>
      <c r="Z118" s="3"/>
      <c r="AA118" s="3"/>
    </row>
    <row r="119" spans="1:27" s="24" customFormat="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23"/>
      <c r="S119" s="23"/>
      <c r="T119" s="23"/>
      <c r="U119" s="3"/>
      <c r="V119" s="3"/>
      <c r="W119" s="3"/>
      <c r="X119" s="3"/>
      <c r="Y119" s="3"/>
      <c r="Z119" s="3"/>
      <c r="AA119" s="3"/>
    </row>
    <row r="120" spans="1:27" s="24" customFormat="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23"/>
      <c r="S120" s="23"/>
      <c r="T120" s="23"/>
      <c r="U120" s="3"/>
      <c r="V120" s="3"/>
      <c r="W120" s="3"/>
      <c r="X120" s="3"/>
      <c r="Y120" s="3"/>
      <c r="Z120" s="3"/>
      <c r="AA120" s="3"/>
    </row>
    <row r="121" spans="1:27" s="24" customFormat="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23"/>
      <c r="S121" s="23"/>
      <c r="T121" s="23"/>
      <c r="U121" s="3"/>
      <c r="V121" s="3"/>
      <c r="W121" s="3"/>
      <c r="X121" s="3"/>
      <c r="Y121" s="3"/>
      <c r="Z121" s="3"/>
      <c r="AA121" s="3"/>
    </row>
    <row r="122" spans="1:27" s="24" customFormat="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23"/>
      <c r="S122" s="23"/>
      <c r="T122" s="23"/>
      <c r="U122" s="3"/>
      <c r="V122" s="3"/>
      <c r="W122" s="3"/>
      <c r="X122" s="3"/>
      <c r="Y122" s="3"/>
      <c r="Z122" s="3"/>
      <c r="AA122" s="3"/>
    </row>
    <row r="123" spans="1:27" s="24" customFormat="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23"/>
      <c r="S123" s="23"/>
      <c r="T123" s="23"/>
      <c r="U123" s="3"/>
      <c r="V123" s="3"/>
      <c r="W123" s="3"/>
      <c r="X123" s="3"/>
      <c r="Y123" s="3"/>
      <c r="Z123" s="3"/>
      <c r="AA123" s="3"/>
    </row>
    <row r="124" spans="1:27" s="24" customFormat="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23"/>
      <c r="S124" s="23"/>
      <c r="T124" s="23"/>
      <c r="U124" s="3"/>
      <c r="V124" s="3"/>
      <c r="W124" s="3"/>
      <c r="X124" s="3"/>
      <c r="Y124" s="3"/>
      <c r="Z124" s="3"/>
      <c r="AA124" s="3"/>
    </row>
    <row r="125" spans="1:27" s="24" customFormat="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23"/>
      <c r="S125" s="23"/>
      <c r="T125" s="23"/>
      <c r="U125" s="3"/>
      <c r="V125" s="3"/>
      <c r="W125" s="3"/>
      <c r="X125" s="3"/>
      <c r="Y125" s="3"/>
      <c r="Z125" s="3"/>
      <c r="AA125" s="3"/>
    </row>
    <row r="126" spans="1:27" s="24" customFormat="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23"/>
      <c r="S126" s="23"/>
      <c r="T126" s="23"/>
      <c r="U126" s="3"/>
      <c r="V126" s="3"/>
      <c r="W126" s="3"/>
      <c r="X126" s="3"/>
      <c r="Y126" s="3"/>
      <c r="Z126" s="3"/>
      <c r="AA126" s="3"/>
    </row>
    <row r="127" spans="1:27" s="24" customFormat="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23"/>
      <c r="S127" s="23"/>
      <c r="T127" s="23"/>
      <c r="U127" s="3"/>
      <c r="V127" s="3"/>
      <c r="W127" s="3"/>
      <c r="X127" s="3"/>
      <c r="Y127" s="3"/>
      <c r="Z127" s="3"/>
      <c r="AA127" s="3"/>
    </row>
    <row r="128" spans="1:27" s="24" customFormat="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23"/>
      <c r="S128" s="23"/>
      <c r="T128" s="23"/>
      <c r="U128" s="3"/>
      <c r="V128" s="3"/>
      <c r="W128" s="3"/>
      <c r="X128" s="3"/>
      <c r="Y128" s="3"/>
      <c r="Z128" s="3"/>
      <c r="AA128" s="3"/>
    </row>
    <row r="129" spans="1:27" s="24" customFormat="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23"/>
      <c r="S129" s="23"/>
      <c r="T129" s="23"/>
      <c r="U129" s="3"/>
      <c r="V129" s="3"/>
      <c r="W129" s="3"/>
      <c r="X129" s="3"/>
      <c r="Y129" s="3"/>
      <c r="Z129" s="3"/>
      <c r="AA129" s="3"/>
    </row>
    <row r="130" spans="1:27" s="24" customFormat="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23"/>
      <c r="S130" s="23"/>
      <c r="T130" s="23"/>
      <c r="U130" s="3"/>
      <c r="V130" s="3"/>
      <c r="W130" s="3"/>
      <c r="X130" s="3"/>
      <c r="Y130" s="3"/>
      <c r="Z130" s="3"/>
      <c r="AA130" s="3"/>
    </row>
    <row r="131" spans="1:27" s="24" customFormat="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23"/>
      <c r="S131" s="23"/>
      <c r="T131" s="23"/>
      <c r="U131" s="3"/>
      <c r="V131" s="3"/>
      <c r="W131" s="3"/>
      <c r="X131" s="3"/>
      <c r="Y131" s="3"/>
      <c r="Z131" s="3"/>
      <c r="AA131" s="3"/>
    </row>
    <row r="132" spans="1:27" s="24" customFormat="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23"/>
      <c r="S132" s="23"/>
      <c r="T132" s="23"/>
      <c r="U132" s="3"/>
      <c r="V132" s="3"/>
      <c r="W132" s="3"/>
      <c r="X132" s="3"/>
      <c r="Y132" s="3"/>
      <c r="Z132" s="3"/>
      <c r="AA132" s="3"/>
    </row>
    <row r="133" spans="1:27" s="24" customFormat="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23"/>
      <c r="S133" s="23"/>
      <c r="T133" s="23"/>
      <c r="U133" s="3"/>
      <c r="V133" s="3"/>
      <c r="W133" s="3"/>
      <c r="X133" s="3"/>
      <c r="Y133" s="3"/>
      <c r="Z133" s="3"/>
      <c r="AA133" s="3"/>
    </row>
    <row r="134" spans="1:27" s="24" customFormat="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23"/>
      <c r="S134" s="23"/>
      <c r="T134" s="23"/>
      <c r="U134" s="3"/>
      <c r="V134" s="3"/>
      <c r="W134" s="3"/>
      <c r="X134" s="3"/>
      <c r="Y134" s="3"/>
      <c r="Z134" s="3"/>
      <c r="AA134" s="3"/>
    </row>
    <row r="135" spans="1:27" s="24" customFormat="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23"/>
      <c r="S135" s="23"/>
      <c r="T135" s="23"/>
      <c r="U135" s="3"/>
      <c r="V135" s="3"/>
      <c r="W135" s="3"/>
      <c r="X135" s="3"/>
      <c r="Y135" s="3"/>
      <c r="Z135" s="3"/>
      <c r="AA135" s="3"/>
    </row>
    <row r="136" spans="1:27" s="24" customFormat="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23"/>
      <c r="S136" s="23"/>
      <c r="T136" s="23"/>
      <c r="U136" s="3"/>
      <c r="V136" s="3"/>
      <c r="W136" s="3"/>
      <c r="X136" s="3"/>
      <c r="Y136" s="3"/>
      <c r="Z136" s="3"/>
      <c r="AA136" s="3"/>
    </row>
    <row r="137" spans="1:27" s="24" customFormat="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23"/>
      <c r="S137" s="23"/>
      <c r="T137" s="23"/>
      <c r="U137" s="3"/>
      <c r="V137" s="3"/>
      <c r="W137" s="3"/>
      <c r="X137" s="3"/>
      <c r="Y137" s="3"/>
      <c r="Z137" s="3"/>
      <c r="AA137" s="3"/>
    </row>
    <row r="138" spans="1:27" s="24" customFormat="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23"/>
      <c r="S138" s="23"/>
      <c r="T138" s="23"/>
      <c r="U138" s="3"/>
      <c r="V138" s="3"/>
      <c r="W138" s="3"/>
      <c r="X138" s="3"/>
      <c r="Y138" s="3"/>
      <c r="Z138" s="3"/>
      <c r="AA138" s="3"/>
    </row>
    <row r="139" spans="1:27" s="24" customFormat="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23"/>
      <c r="S139" s="23"/>
      <c r="T139" s="23"/>
      <c r="U139" s="3"/>
      <c r="V139" s="3"/>
      <c r="W139" s="3"/>
      <c r="X139" s="3"/>
      <c r="Y139" s="3"/>
      <c r="Z139" s="3"/>
      <c r="AA139" s="3"/>
    </row>
    <row r="140" spans="1:27" s="24" customFormat="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23"/>
      <c r="S140" s="23"/>
      <c r="T140" s="23"/>
      <c r="U140" s="3"/>
      <c r="V140" s="3"/>
      <c r="W140" s="3"/>
      <c r="X140" s="3"/>
      <c r="Y140" s="3"/>
      <c r="Z140" s="3"/>
      <c r="AA140" s="3"/>
    </row>
    <row r="141" spans="1:27" s="24" customFormat="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23"/>
      <c r="S141" s="23"/>
      <c r="T141" s="23"/>
      <c r="U141" s="3"/>
      <c r="V141" s="3"/>
      <c r="W141" s="3"/>
      <c r="X141" s="3"/>
      <c r="Y141" s="3"/>
      <c r="Z141" s="3"/>
      <c r="AA141" s="3"/>
    </row>
    <row r="142" spans="1:27" s="24" customFormat="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23"/>
      <c r="S142" s="23"/>
      <c r="T142" s="23"/>
      <c r="U142" s="3"/>
      <c r="V142" s="3"/>
      <c r="W142" s="3"/>
      <c r="X142" s="3"/>
      <c r="Y142" s="3"/>
      <c r="Z142" s="3"/>
      <c r="AA142" s="3"/>
    </row>
    <row r="143" spans="1:27" s="24" customFormat="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23"/>
      <c r="S143" s="23"/>
      <c r="T143" s="23"/>
      <c r="U143" s="3"/>
      <c r="V143" s="3"/>
      <c r="W143" s="3"/>
      <c r="X143" s="3"/>
      <c r="Y143" s="3"/>
      <c r="Z143" s="3"/>
      <c r="AA143" s="3"/>
    </row>
    <row r="144" spans="1:27" s="24" customFormat="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23"/>
      <c r="S144" s="23"/>
      <c r="T144" s="23"/>
      <c r="U144" s="3"/>
      <c r="V144" s="3"/>
      <c r="W144" s="3"/>
      <c r="X144" s="3"/>
      <c r="Y144" s="3"/>
      <c r="Z144" s="3"/>
      <c r="AA144" s="3"/>
    </row>
    <row r="145" spans="1:27" s="24" customFormat="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23"/>
      <c r="S145" s="23"/>
      <c r="T145" s="23"/>
      <c r="U145" s="3"/>
      <c r="V145" s="3"/>
      <c r="W145" s="3"/>
      <c r="X145" s="3"/>
      <c r="Y145" s="3"/>
      <c r="Z145" s="3"/>
      <c r="AA145" s="3"/>
    </row>
    <row r="146" spans="1:27" s="24" customFormat="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23"/>
      <c r="S146" s="23"/>
      <c r="T146" s="23"/>
      <c r="U146" s="3"/>
      <c r="V146" s="3"/>
      <c r="W146" s="3"/>
      <c r="X146" s="3"/>
      <c r="Y146" s="3"/>
      <c r="Z146" s="3"/>
      <c r="AA146" s="3"/>
    </row>
    <row r="147" spans="1:27" s="24" customFormat="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23"/>
      <c r="S147" s="23"/>
      <c r="T147" s="23"/>
      <c r="U147" s="3"/>
      <c r="V147" s="3"/>
      <c r="W147" s="3"/>
      <c r="X147" s="3"/>
      <c r="Y147" s="3"/>
      <c r="Z147" s="3"/>
      <c r="AA147" s="3"/>
    </row>
    <row r="148" spans="1:27" s="24" customFormat="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23"/>
      <c r="S148" s="23"/>
      <c r="T148" s="23"/>
      <c r="U148" s="3"/>
      <c r="V148" s="3"/>
      <c r="W148" s="3"/>
      <c r="X148" s="3"/>
      <c r="Y148" s="3"/>
      <c r="Z148" s="3"/>
      <c r="AA148" s="3"/>
    </row>
    <row r="149" spans="1:27" s="24" customFormat="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23"/>
      <c r="S149" s="23"/>
      <c r="T149" s="23"/>
      <c r="U149" s="3"/>
      <c r="V149" s="3"/>
      <c r="W149" s="3"/>
      <c r="X149" s="3"/>
      <c r="Y149" s="3"/>
      <c r="Z149" s="3"/>
      <c r="AA149" s="3"/>
    </row>
    <row r="150" spans="1:27" s="24" customFormat="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23"/>
      <c r="S150" s="23"/>
      <c r="T150" s="23"/>
      <c r="U150" s="3"/>
      <c r="V150" s="3"/>
      <c r="W150" s="3"/>
      <c r="X150" s="3"/>
      <c r="Y150" s="3"/>
      <c r="Z150" s="3"/>
      <c r="AA150" s="3"/>
    </row>
    <row r="151" spans="1:27" s="24" customFormat="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23"/>
      <c r="S151" s="23"/>
      <c r="T151" s="23"/>
      <c r="U151" s="3"/>
      <c r="V151" s="3"/>
      <c r="W151" s="3"/>
      <c r="X151" s="3"/>
      <c r="Y151" s="3"/>
      <c r="Z151" s="3"/>
      <c r="AA151" s="3"/>
    </row>
    <row r="152" spans="1:27" s="24" customFormat="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23"/>
      <c r="S152" s="23"/>
      <c r="T152" s="23"/>
      <c r="U152" s="3"/>
      <c r="V152" s="3"/>
      <c r="W152" s="3"/>
      <c r="X152" s="3"/>
      <c r="Y152" s="3"/>
      <c r="Z152" s="3"/>
      <c r="AA152" s="3"/>
    </row>
    <row r="153" spans="1:27" s="24" customFormat="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23"/>
      <c r="S153" s="23"/>
      <c r="T153" s="23"/>
      <c r="U153" s="3"/>
      <c r="V153" s="3"/>
      <c r="W153" s="3"/>
      <c r="X153" s="3"/>
      <c r="Y153" s="3"/>
      <c r="Z153" s="3"/>
      <c r="AA153" s="3"/>
    </row>
    <row r="154" spans="1:27" s="24" customFormat="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23"/>
      <c r="S154" s="23"/>
      <c r="T154" s="23"/>
      <c r="U154" s="3"/>
      <c r="V154" s="3"/>
      <c r="W154" s="3"/>
      <c r="X154" s="3"/>
      <c r="Y154" s="3"/>
      <c r="Z154" s="3"/>
      <c r="AA154" s="3"/>
    </row>
    <row r="155" spans="1:27" s="24" customFormat="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23"/>
      <c r="S155" s="23"/>
      <c r="T155" s="23"/>
      <c r="U155" s="3"/>
      <c r="V155" s="3"/>
      <c r="W155" s="3"/>
      <c r="X155" s="3"/>
      <c r="Y155" s="3"/>
      <c r="Z155" s="3"/>
      <c r="AA155" s="3"/>
    </row>
    <row r="156" spans="1:27" s="24" customFormat="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23"/>
      <c r="S156" s="23"/>
      <c r="T156" s="23"/>
      <c r="U156" s="3"/>
      <c r="V156" s="3"/>
      <c r="W156" s="3"/>
      <c r="X156" s="3"/>
      <c r="Y156" s="3"/>
      <c r="Z156" s="3"/>
      <c r="AA156" s="3"/>
    </row>
    <row r="157" spans="1:27" s="24" customFormat="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23"/>
      <c r="S157" s="23"/>
      <c r="T157" s="23"/>
      <c r="U157" s="3"/>
      <c r="V157" s="3"/>
      <c r="W157" s="3"/>
      <c r="X157" s="3"/>
      <c r="Y157" s="3"/>
      <c r="Z157" s="3"/>
      <c r="AA157" s="3"/>
    </row>
    <row r="158" spans="1:27" s="24" customFormat="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23"/>
      <c r="S158" s="23"/>
      <c r="T158" s="23"/>
      <c r="U158" s="3"/>
      <c r="V158" s="3"/>
      <c r="W158" s="3"/>
      <c r="X158" s="3"/>
      <c r="Y158" s="3"/>
      <c r="Z158" s="3"/>
      <c r="AA158" s="3"/>
    </row>
    <row r="159" spans="1:27" s="24" customFormat="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23"/>
      <c r="S159" s="23"/>
      <c r="T159" s="23"/>
      <c r="U159" s="3"/>
      <c r="V159" s="3"/>
      <c r="W159" s="3"/>
      <c r="X159" s="3"/>
      <c r="Y159" s="3"/>
      <c r="Z159" s="3"/>
      <c r="AA159" s="3"/>
    </row>
    <row r="160" spans="1:27" s="24" customFormat="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23"/>
      <c r="S160" s="23"/>
      <c r="T160" s="23"/>
      <c r="U160" s="3"/>
      <c r="V160" s="3"/>
      <c r="W160" s="3"/>
      <c r="X160" s="3"/>
      <c r="Y160" s="3"/>
      <c r="Z160" s="3"/>
      <c r="AA160" s="3"/>
    </row>
    <row r="161" spans="1:27" s="24" customFormat="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23"/>
      <c r="S161" s="23"/>
      <c r="T161" s="23"/>
      <c r="U161" s="3"/>
      <c r="V161" s="3"/>
      <c r="W161" s="3"/>
      <c r="X161" s="3"/>
      <c r="Y161" s="3"/>
      <c r="Z161" s="3"/>
      <c r="AA161" s="3"/>
    </row>
    <row r="162" spans="1:27" s="24" customFormat="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23"/>
      <c r="S162" s="23"/>
      <c r="T162" s="23"/>
      <c r="U162" s="3"/>
      <c r="V162" s="3"/>
      <c r="W162" s="3"/>
      <c r="X162" s="3"/>
      <c r="Y162" s="3"/>
      <c r="Z162" s="3"/>
      <c r="AA162" s="3"/>
    </row>
    <row r="163" spans="1:27" s="24" customFormat="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23"/>
      <c r="S163" s="23"/>
      <c r="T163" s="23"/>
      <c r="U163" s="3"/>
      <c r="V163" s="3"/>
      <c r="W163" s="3"/>
      <c r="X163" s="3"/>
      <c r="Y163" s="3"/>
      <c r="Z163" s="3"/>
      <c r="AA163" s="3"/>
    </row>
    <row r="164" spans="1:27" s="24" customFormat="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23"/>
      <c r="S164" s="23"/>
      <c r="T164" s="23"/>
      <c r="U164" s="3"/>
      <c r="V164" s="3"/>
      <c r="W164" s="3"/>
      <c r="X164" s="3"/>
      <c r="Y164" s="3"/>
      <c r="Z164" s="3"/>
      <c r="AA164" s="3"/>
    </row>
    <row r="165" spans="1:27" s="24" customFormat="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23"/>
      <c r="S165" s="23"/>
      <c r="T165" s="23"/>
      <c r="U165" s="3"/>
      <c r="V165" s="3"/>
      <c r="W165" s="3"/>
      <c r="X165" s="3"/>
      <c r="Y165" s="3"/>
      <c r="Z165" s="3"/>
      <c r="AA165" s="3"/>
    </row>
    <row r="166" spans="1:27" s="24" customFormat="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23"/>
      <c r="S166" s="23"/>
      <c r="T166" s="23"/>
      <c r="U166" s="3"/>
      <c r="V166" s="3"/>
      <c r="W166" s="3"/>
      <c r="X166" s="3"/>
      <c r="Y166" s="3"/>
      <c r="Z166" s="3"/>
      <c r="AA166" s="3"/>
    </row>
    <row r="167" spans="1:27" s="24" customFormat="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23"/>
      <c r="S167" s="23"/>
      <c r="T167" s="23"/>
      <c r="U167" s="3"/>
      <c r="V167" s="3"/>
      <c r="W167" s="3"/>
      <c r="X167" s="3"/>
      <c r="Y167" s="3"/>
      <c r="Z167" s="3"/>
      <c r="AA167" s="3"/>
    </row>
    <row r="168" spans="1:27" s="24" customFormat="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23"/>
      <c r="S168" s="23"/>
      <c r="T168" s="23"/>
      <c r="U168" s="3"/>
      <c r="V168" s="3"/>
      <c r="W168" s="3"/>
      <c r="X168" s="3"/>
      <c r="Y168" s="3"/>
      <c r="Z168" s="3"/>
      <c r="AA168" s="3"/>
    </row>
    <row r="169" spans="1:27" s="24" customFormat="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23"/>
      <c r="S169" s="23"/>
      <c r="T169" s="23"/>
      <c r="U169" s="3"/>
      <c r="V169" s="3"/>
      <c r="W169" s="3"/>
      <c r="X169" s="3"/>
      <c r="Y169" s="3"/>
      <c r="Z169" s="3"/>
      <c r="AA169" s="3"/>
    </row>
    <row r="170" spans="1:27" s="24" customFormat="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23"/>
      <c r="S170" s="23"/>
      <c r="T170" s="23"/>
      <c r="U170" s="3"/>
      <c r="V170" s="3"/>
      <c r="W170" s="3"/>
      <c r="X170" s="3"/>
      <c r="Y170" s="3"/>
      <c r="Z170" s="3"/>
      <c r="AA170" s="3"/>
    </row>
    <row r="171" spans="1:27" s="24" customFormat="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23"/>
      <c r="S171" s="23"/>
      <c r="T171" s="23"/>
      <c r="U171" s="3"/>
      <c r="V171" s="3"/>
      <c r="W171" s="3"/>
      <c r="X171" s="3"/>
      <c r="Y171" s="3"/>
      <c r="Z171" s="3"/>
      <c r="AA171" s="3"/>
    </row>
    <row r="172" spans="1:27" s="24" customFormat="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23"/>
      <c r="S172" s="23"/>
      <c r="T172" s="23"/>
      <c r="U172" s="3"/>
      <c r="V172" s="3"/>
      <c r="W172" s="3"/>
      <c r="X172" s="3"/>
      <c r="Y172" s="3"/>
      <c r="Z172" s="3"/>
      <c r="AA172" s="3"/>
    </row>
    <row r="173" spans="1:27" s="24" customFormat="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23"/>
      <c r="S173" s="23"/>
      <c r="T173" s="23"/>
      <c r="U173" s="3"/>
      <c r="V173" s="3"/>
      <c r="W173" s="3"/>
      <c r="X173" s="3"/>
      <c r="Y173" s="3"/>
      <c r="Z173" s="3"/>
      <c r="AA173" s="3"/>
    </row>
    <row r="174" spans="1:27" s="24" customFormat="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23"/>
      <c r="S174" s="23"/>
      <c r="T174" s="23"/>
      <c r="U174" s="3"/>
      <c r="V174" s="3"/>
      <c r="W174" s="3"/>
      <c r="X174" s="3"/>
      <c r="Y174" s="3"/>
      <c r="Z174" s="3"/>
      <c r="AA174" s="3"/>
    </row>
    <row r="175" spans="1:27" s="24" customFormat="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23"/>
      <c r="S175" s="23"/>
      <c r="T175" s="23"/>
      <c r="U175" s="3"/>
      <c r="V175" s="3"/>
      <c r="W175" s="3"/>
      <c r="X175" s="3"/>
      <c r="Y175" s="3"/>
      <c r="Z175" s="3"/>
      <c r="AA175" s="3"/>
    </row>
    <row r="176" spans="1:27" s="24" customFormat="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23"/>
      <c r="S176" s="23"/>
      <c r="T176" s="23"/>
      <c r="U176" s="3"/>
      <c r="V176" s="3"/>
      <c r="W176" s="3"/>
      <c r="X176" s="3"/>
      <c r="Y176" s="3"/>
      <c r="Z176" s="3"/>
      <c r="AA176" s="3"/>
    </row>
    <row r="177" spans="1:27" s="24" customFormat="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23"/>
      <c r="S177" s="23"/>
      <c r="T177" s="23"/>
      <c r="U177" s="3"/>
      <c r="V177" s="3"/>
      <c r="W177" s="3"/>
      <c r="X177" s="3"/>
      <c r="Y177" s="3"/>
      <c r="Z177" s="3"/>
      <c r="AA177" s="3"/>
    </row>
    <row r="178" spans="1:27" s="24" customFormat="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23"/>
      <c r="S178" s="23"/>
      <c r="T178" s="23"/>
      <c r="U178" s="3"/>
      <c r="V178" s="3"/>
      <c r="W178" s="3"/>
      <c r="X178" s="3"/>
      <c r="Y178" s="3"/>
      <c r="Z178" s="3"/>
      <c r="AA178" s="3"/>
    </row>
    <row r="179" spans="1:27" s="24" customFormat="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23"/>
      <c r="S179" s="23"/>
      <c r="T179" s="23"/>
      <c r="U179" s="3"/>
      <c r="V179" s="3"/>
      <c r="W179" s="3"/>
      <c r="X179" s="3"/>
      <c r="Y179" s="3"/>
      <c r="Z179" s="3"/>
      <c r="AA179" s="3"/>
    </row>
    <row r="180" spans="1:27" s="24" customFormat="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23"/>
      <c r="S180" s="23"/>
      <c r="T180" s="23"/>
      <c r="U180" s="3"/>
      <c r="V180" s="3"/>
      <c r="W180" s="3"/>
      <c r="X180" s="3"/>
      <c r="Y180" s="3"/>
      <c r="Z180" s="3"/>
      <c r="AA180" s="3"/>
    </row>
    <row r="181" spans="1:27" s="24" customFormat="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23"/>
      <c r="S181" s="23"/>
      <c r="T181" s="23"/>
      <c r="U181" s="3"/>
      <c r="V181" s="3"/>
      <c r="W181" s="3"/>
      <c r="X181" s="3"/>
      <c r="Y181" s="3"/>
      <c r="Z181" s="3"/>
      <c r="AA181" s="3"/>
    </row>
    <row r="182" spans="1:27" s="24" customFormat="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23"/>
      <c r="S182" s="23"/>
      <c r="T182" s="23"/>
      <c r="U182" s="3"/>
      <c r="V182" s="3"/>
      <c r="W182" s="3"/>
      <c r="X182" s="3"/>
      <c r="Y182" s="3"/>
      <c r="Z182" s="3"/>
      <c r="AA182" s="3"/>
    </row>
    <row r="183" spans="1:27" s="24" customFormat="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23"/>
      <c r="S183" s="23"/>
      <c r="T183" s="23"/>
      <c r="U183" s="3"/>
      <c r="V183" s="3"/>
      <c r="W183" s="3"/>
      <c r="X183" s="3"/>
      <c r="Y183" s="3"/>
      <c r="Z183" s="3"/>
      <c r="AA183" s="3"/>
    </row>
    <row r="184" spans="1:27" s="24" customFormat="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23"/>
      <c r="S184" s="23"/>
      <c r="T184" s="23"/>
      <c r="U184" s="3"/>
      <c r="V184" s="3"/>
      <c r="W184" s="3"/>
      <c r="X184" s="3"/>
      <c r="Y184" s="3"/>
      <c r="Z184" s="3"/>
      <c r="AA184" s="3"/>
    </row>
    <row r="185" spans="1:27" s="24" customFormat="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23"/>
      <c r="S185" s="23"/>
      <c r="T185" s="23"/>
      <c r="U185" s="3"/>
      <c r="V185" s="3"/>
      <c r="W185" s="3"/>
      <c r="X185" s="3"/>
      <c r="Y185" s="3"/>
      <c r="Z185" s="3"/>
      <c r="AA185" s="3"/>
    </row>
    <row r="186" spans="1:27" s="24" customFormat="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23"/>
      <c r="S186" s="23"/>
      <c r="T186" s="23"/>
      <c r="U186" s="3"/>
      <c r="V186" s="3"/>
      <c r="W186" s="3"/>
      <c r="X186" s="3"/>
      <c r="Y186" s="3"/>
      <c r="Z186" s="3"/>
      <c r="AA186" s="3"/>
    </row>
    <row r="187" spans="1:27" s="24" customFormat="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23"/>
      <c r="S187" s="23"/>
      <c r="T187" s="23"/>
      <c r="U187" s="3"/>
      <c r="V187" s="3"/>
      <c r="W187" s="3"/>
      <c r="X187" s="3"/>
      <c r="Y187" s="3"/>
      <c r="Z187" s="3"/>
      <c r="AA187" s="3"/>
    </row>
    <row r="188" spans="1:27" s="24" customFormat="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23"/>
      <c r="S188" s="23"/>
      <c r="T188" s="23"/>
      <c r="U188" s="3"/>
      <c r="V188" s="3"/>
      <c r="W188" s="3"/>
      <c r="X188" s="3"/>
      <c r="Y188" s="3"/>
      <c r="Z188" s="3"/>
      <c r="AA188" s="3"/>
    </row>
    <row r="189" spans="1:27" s="24" customFormat="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23"/>
      <c r="S189" s="23"/>
      <c r="T189" s="23"/>
      <c r="U189" s="3"/>
      <c r="V189" s="3"/>
      <c r="W189" s="3"/>
      <c r="X189" s="3"/>
      <c r="Y189" s="3"/>
      <c r="Z189" s="3"/>
      <c r="AA189" s="3"/>
    </row>
    <row r="190" spans="1:27" s="24" customFormat="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23"/>
      <c r="S190" s="23"/>
      <c r="T190" s="23"/>
      <c r="U190" s="3"/>
      <c r="V190" s="3"/>
      <c r="W190" s="3"/>
      <c r="X190" s="3"/>
      <c r="Y190" s="3"/>
      <c r="Z190" s="3"/>
      <c r="AA190" s="3"/>
    </row>
    <row r="191" spans="1:27" s="24" customFormat="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23"/>
      <c r="S191" s="23"/>
      <c r="T191" s="23"/>
      <c r="U191" s="3"/>
      <c r="V191" s="3"/>
      <c r="W191" s="3"/>
      <c r="X191" s="3"/>
      <c r="Y191" s="3"/>
      <c r="Z191" s="3"/>
      <c r="AA191" s="3"/>
    </row>
    <row r="192" spans="1:27" s="24" customFormat="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23"/>
      <c r="S192" s="23"/>
      <c r="T192" s="23"/>
      <c r="U192" s="3"/>
      <c r="V192" s="3"/>
      <c r="W192" s="3"/>
      <c r="X192" s="3"/>
      <c r="Y192" s="3"/>
      <c r="Z192" s="3"/>
      <c r="AA192" s="3"/>
    </row>
    <row r="193" spans="1:27" s="24" customFormat="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23"/>
      <c r="S193" s="23"/>
      <c r="T193" s="23"/>
      <c r="U193" s="3"/>
      <c r="V193" s="3"/>
      <c r="W193" s="3"/>
      <c r="X193" s="3"/>
      <c r="Y193" s="3"/>
      <c r="Z193" s="3"/>
      <c r="AA193" s="3"/>
    </row>
    <row r="194" spans="1:27" s="24" customFormat="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23"/>
      <c r="S194" s="23"/>
      <c r="T194" s="23"/>
      <c r="U194" s="3"/>
      <c r="V194" s="3"/>
      <c r="W194" s="3"/>
      <c r="X194" s="3"/>
      <c r="Y194" s="3"/>
      <c r="Z194" s="3"/>
      <c r="AA194" s="3"/>
    </row>
    <row r="195" spans="1:27" s="24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23"/>
      <c r="S195" s="23"/>
      <c r="T195" s="23"/>
      <c r="U195" s="3"/>
      <c r="V195" s="3"/>
      <c r="W195" s="3"/>
      <c r="X195" s="3"/>
      <c r="Y195" s="3"/>
      <c r="Z195" s="3"/>
      <c r="AA195" s="3"/>
    </row>
    <row r="196" spans="1:27" s="24" customFormat="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23"/>
      <c r="S196" s="23"/>
      <c r="T196" s="23"/>
      <c r="U196" s="3"/>
      <c r="V196" s="3"/>
      <c r="W196" s="3"/>
      <c r="X196" s="3"/>
      <c r="Y196" s="3"/>
      <c r="Z196" s="3"/>
      <c r="AA196" s="3"/>
    </row>
    <row r="197" spans="1:27" s="24" customFormat="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23"/>
      <c r="S197" s="23"/>
      <c r="T197" s="23"/>
      <c r="U197" s="3"/>
      <c r="V197" s="3"/>
      <c r="W197" s="3"/>
      <c r="X197" s="3"/>
      <c r="Y197" s="3"/>
      <c r="Z197" s="3"/>
      <c r="AA197" s="3"/>
    </row>
    <row r="198" spans="1:27" s="24" customFormat="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23"/>
      <c r="S198" s="23"/>
      <c r="T198" s="23"/>
      <c r="U198" s="3"/>
      <c r="V198" s="3"/>
      <c r="W198" s="3"/>
      <c r="X198" s="3"/>
      <c r="Y198" s="3"/>
      <c r="Z198" s="3"/>
      <c r="AA198" s="3"/>
    </row>
    <row r="199" spans="1:27" s="24" customFormat="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23"/>
      <c r="S199" s="23"/>
      <c r="T199" s="23"/>
      <c r="U199" s="3"/>
      <c r="V199" s="3"/>
      <c r="W199" s="3"/>
      <c r="X199" s="3"/>
      <c r="Y199" s="3"/>
      <c r="Z199" s="3"/>
      <c r="AA199" s="3"/>
    </row>
    <row r="200" spans="1:27" s="24" customFormat="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23"/>
      <c r="S200" s="23"/>
      <c r="T200" s="23"/>
      <c r="U200" s="3"/>
      <c r="V200" s="3"/>
      <c r="W200" s="3"/>
      <c r="X200" s="3"/>
      <c r="Y200" s="3"/>
      <c r="Z200" s="3"/>
      <c r="AA200" s="3"/>
    </row>
    <row r="201" spans="1:27" s="24" customFormat="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23"/>
      <c r="S201" s="23"/>
      <c r="T201" s="23"/>
      <c r="U201" s="3"/>
      <c r="V201" s="3"/>
      <c r="W201" s="3"/>
      <c r="X201" s="3"/>
      <c r="Y201" s="3"/>
      <c r="Z201" s="3"/>
      <c r="AA201" s="3"/>
    </row>
    <row r="202" spans="1:27" s="24" customFormat="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23"/>
      <c r="S202" s="23"/>
      <c r="T202" s="23"/>
      <c r="U202" s="3"/>
      <c r="V202" s="3"/>
      <c r="W202" s="3"/>
      <c r="X202" s="3"/>
      <c r="Y202" s="3"/>
      <c r="Z202" s="3"/>
      <c r="AA202" s="3"/>
    </row>
    <row r="203" spans="1:27" s="24" customFormat="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23"/>
      <c r="S203" s="23"/>
      <c r="T203" s="23"/>
      <c r="U203" s="3"/>
      <c r="V203" s="3"/>
      <c r="W203" s="3"/>
      <c r="X203" s="3"/>
      <c r="Y203" s="3"/>
      <c r="Z203" s="3"/>
      <c r="AA203" s="3"/>
    </row>
    <row r="204" spans="1:27" s="24" customFormat="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23"/>
      <c r="S204" s="23"/>
      <c r="T204" s="23"/>
      <c r="U204" s="3"/>
      <c r="V204" s="3"/>
      <c r="W204" s="3"/>
      <c r="X204" s="3"/>
      <c r="Y204" s="3"/>
      <c r="Z204" s="3"/>
      <c r="AA204" s="3"/>
    </row>
    <row r="205" spans="1:27" s="24" customFormat="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23"/>
      <c r="S205" s="23"/>
      <c r="T205" s="23"/>
      <c r="U205" s="3"/>
      <c r="V205" s="3"/>
      <c r="W205" s="3"/>
      <c r="X205" s="3"/>
      <c r="Y205" s="3"/>
      <c r="Z205" s="3"/>
      <c r="AA205" s="3"/>
    </row>
    <row r="206" spans="1:27" s="24" customFormat="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23"/>
      <c r="S206" s="23"/>
      <c r="T206" s="23"/>
      <c r="U206" s="3"/>
      <c r="V206" s="3"/>
      <c r="W206" s="3"/>
      <c r="X206" s="3"/>
      <c r="Y206" s="3"/>
      <c r="Z206" s="3"/>
      <c r="AA206" s="3"/>
    </row>
    <row r="207" spans="1:27" s="24" customFormat="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23"/>
      <c r="S207" s="23"/>
      <c r="T207" s="23"/>
      <c r="U207" s="3"/>
      <c r="V207" s="3"/>
      <c r="W207" s="3"/>
      <c r="X207" s="3"/>
      <c r="Y207" s="3"/>
      <c r="Z207" s="3"/>
      <c r="AA207" s="3"/>
    </row>
    <row r="208" spans="1:27" s="24" customFormat="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23"/>
      <c r="S208" s="23"/>
      <c r="T208" s="23"/>
      <c r="U208" s="3"/>
      <c r="V208" s="3"/>
      <c r="W208" s="3"/>
      <c r="X208" s="3"/>
      <c r="Y208" s="3"/>
      <c r="Z208" s="3"/>
      <c r="AA208" s="3"/>
    </row>
    <row r="209" spans="1:27" s="24" customFormat="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23"/>
      <c r="S209" s="23"/>
      <c r="T209" s="23"/>
      <c r="U209" s="3"/>
      <c r="V209" s="3"/>
      <c r="W209" s="3"/>
      <c r="X209" s="3"/>
      <c r="Y209" s="3"/>
      <c r="Z209" s="3"/>
      <c r="AA209" s="3"/>
    </row>
    <row r="210" spans="1:27" s="24" customFormat="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23"/>
      <c r="S210" s="23"/>
      <c r="T210" s="23"/>
      <c r="U210" s="3"/>
      <c r="V210" s="3"/>
      <c r="W210" s="3"/>
      <c r="X210" s="3"/>
      <c r="Y210" s="3"/>
      <c r="Z210" s="3"/>
      <c r="AA210" s="3"/>
    </row>
    <row r="211" spans="1:27" s="24" customFormat="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23"/>
      <c r="S211" s="23"/>
      <c r="T211" s="23"/>
      <c r="U211" s="3"/>
      <c r="V211" s="3"/>
      <c r="W211" s="3"/>
      <c r="X211" s="3"/>
      <c r="Y211" s="3"/>
      <c r="Z211" s="3"/>
      <c r="AA211" s="3"/>
    </row>
    <row r="212" spans="1:27" s="24" customFormat="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23"/>
      <c r="S212" s="23"/>
      <c r="T212" s="23"/>
      <c r="U212" s="3"/>
      <c r="V212" s="3"/>
      <c r="W212" s="3"/>
      <c r="X212" s="3"/>
      <c r="Y212" s="3"/>
      <c r="Z212" s="3"/>
      <c r="AA212" s="3"/>
    </row>
    <row r="213" spans="1:27" s="24" customFormat="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23"/>
      <c r="S213" s="23"/>
      <c r="T213" s="23"/>
      <c r="U213" s="3"/>
      <c r="V213" s="3"/>
      <c r="W213" s="3"/>
      <c r="X213" s="3"/>
      <c r="Y213" s="3"/>
      <c r="Z213" s="3"/>
      <c r="AA213" s="3"/>
    </row>
    <row r="214" spans="1:27" s="24" customFormat="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23"/>
      <c r="S214" s="23"/>
      <c r="T214" s="23"/>
      <c r="U214" s="3"/>
      <c r="V214" s="3"/>
      <c r="W214" s="3"/>
      <c r="X214" s="3"/>
      <c r="Y214" s="3"/>
      <c r="Z214" s="3"/>
      <c r="AA214" s="3"/>
    </row>
    <row r="215" spans="1:27" s="24" customFormat="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23"/>
      <c r="S215" s="23"/>
      <c r="T215" s="23"/>
      <c r="U215" s="3"/>
      <c r="V215" s="3"/>
      <c r="W215" s="3"/>
      <c r="X215" s="3"/>
      <c r="Y215" s="3"/>
      <c r="Z215" s="3"/>
      <c r="AA215" s="3"/>
    </row>
    <row r="216" spans="1:27" s="24" customFormat="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23"/>
      <c r="S216" s="23"/>
      <c r="T216" s="23"/>
      <c r="U216" s="3"/>
      <c r="V216" s="3"/>
      <c r="W216" s="3"/>
      <c r="X216" s="3"/>
      <c r="Y216" s="3"/>
      <c r="Z216" s="3"/>
      <c r="AA216" s="3"/>
    </row>
    <row r="217" spans="1:27" s="24" customFormat="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23"/>
      <c r="S217" s="23"/>
      <c r="T217" s="23"/>
      <c r="U217" s="3"/>
      <c r="V217" s="3"/>
      <c r="W217" s="3"/>
      <c r="X217" s="3"/>
      <c r="Y217" s="3"/>
      <c r="Z217" s="3"/>
      <c r="AA217" s="3"/>
    </row>
    <row r="218" spans="1:27" s="24" customFormat="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23"/>
      <c r="S218" s="23"/>
      <c r="T218" s="23"/>
      <c r="U218" s="3"/>
      <c r="V218" s="3"/>
      <c r="W218" s="3"/>
      <c r="X218" s="3"/>
      <c r="Y218" s="3"/>
      <c r="Z218" s="3"/>
      <c r="AA218" s="3"/>
    </row>
    <row r="219" spans="1:27" s="24" customFormat="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23"/>
      <c r="S219" s="23"/>
      <c r="T219" s="23"/>
      <c r="U219" s="3"/>
      <c r="V219" s="3"/>
      <c r="W219" s="3"/>
      <c r="X219" s="3"/>
      <c r="Y219" s="3"/>
      <c r="Z219" s="3"/>
      <c r="AA219" s="3"/>
    </row>
    <row r="220" spans="1:27" s="24" customFormat="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23"/>
      <c r="S220" s="23"/>
      <c r="T220" s="23"/>
      <c r="U220" s="3"/>
      <c r="V220" s="3"/>
      <c r="W220" s="3"/>
      <c r="X220" s="3"/>
      <c r="Y220" s="3"/>
      <c r="Z220" s="3"/>
      <c r="AA220" s="3"/>
    </row>
    <row r="221" spans="1:27" s="24" customFormat="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23"/>
      <c r="S221" s="23"/>
      <c r="T221" s="23"/>
      <c r="U221" s="3"/>
      <c r="V221" s="3"/>
      <c r="W221" s="3"/>
      <c r="X221" s="3"/>
      <c r="Y221" s="3"/>
      <c r="Z221" s="3"/>
      <c r="AA221" s="3"/>
    </row>
    <row r="222" spans="1:27" s="24" customFormat="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23"/>
      <c r="S222" s="23"/>
      <c r="T222" s="23"/>
      <c r="U222" s="3"/>
      <c r="V222" s="3"/>
      <c r="W222" s="3"/>
      <c r="X222" s="3"/>
      <c r="Y222" s="3"/>
      <c r="Z222" s="3"/>
      <c r="AA222" s="3"/>
    </row>
    <row r="223" spans="1:27" s="24" customFormat="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23"/>
      <c r="S223" s="23"/>
      <c r="T223" s="23"/>
      <c r="U223" s="3"/>
      <c r="V223" s="3"/>
      <c r="W223" s="3"/>
      <c r="X223" s="3"/>
      <c r="Y223" s="3"/>
      <c r="Z223" s="3"/>
      <c r="AA223" s="3"/>
    </row>
    <row r="224" spans="1:27" s="24" customFormat="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23"/>
      <c r="S224" s="23"/>
      <c r="T224" s="23"/>
      <c r="U224" s="3"/>
      <c r="V224" s="3"/>
      <c r="W224" s="3"/>
      <c r="X224" s="3"/>
      <c r="Y224" s="3"/>
      <c r="Z224" s="3"/>
      <c r="AA224" s="3"/>
    </row>
    <row r="225" spans="1:27" s="24" customFormat="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23"/>
      <c r="S225" s="23"/>
      <c r="T225" s="23"/>
      <c r="U225" s="3"/>
      <c r="V225" s="3"/>
      <c r="W225" s="3"/>
      <c r="X225" s="3"/>
      <c r="Y225" s="3"/>
      <c r="Z225" s="3"/>
      <c r="AA225" s="3"/>
    </row>
    <row r="226" spans="1:27" s="24" customFormat="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23"/>
      <c r="S226" s="23"/>
      <c r="T226" s="23"/>
      <c r="U226" s="3"/>
      <c r="V226" s="3"/>
      <c r="W226" s="3"/>
      <c r="X226" s="3"/>
      <c r="Y226" s="3"/>
      <c r="Z226" s="3"/>
      <c r="AA226" s="3"/>
    </row>
    <row r="227" spans="1:27" s="24" customFormat="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23"/>
      <c r="S227" s="23"/>
      <c r="T227" s="23"/>
      <c r="U227" s="3"/>
      <c r="V227" s="3"/>
      <c r="W227" s="3"/>
      <c r="X227" s="3"/>
      <c r="Y227" s="3"/>
      <c r="Z227" s="3"/>
      <c r="AA227" s="3"/>
    </row>
    <row r="228" spans="1:27" s="24" customFormat="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23"/>
      <c r="S228" s="23"/>
      <c r="T228" s="23"/>
      <c r="U228" s="3"/>
      <c r="V228" s="3"/>
      <c r="W228" s="3"/>
      <c r="X228" s="3"/>
      <c r="Y228" s="3"/>
      <c r="Z228" s="3"/>
      <c r="AA228" s="3"/>
    </row>
    <row r="229" spans="1:27" s="24" customFormat="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23"/>
      <c r="S229" s="23"/>
      <c r="T229" s="23"/>
      <c r="U229" s="3"/>
      <c r="V229" s="3"/>
      <c r="W229" s="3"/>
      <c r="X229" s="3"/>
      <c r="Y229" s="3"/>
      <c r="Z229" s="3"/>
      <c r="AA229" s="3"/>
    </row>
    <row r="230" spans="1:27" s="24" customFormat="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23"/>
      <c r="S230" s="23"/>
      <c r="T230" s="23"/>
      <c r="U230" s="3"/>
      <c r="V230" s="3"/>
      <c r="W230" s="3"/>
      <c r="X230" s="3"/>
      <c r="Y230" s="3"/>
      <c r="Z230" s="3"/>
      <c r="AA230" s="3"/>
    </row>
    <row r="231" spans="1:27" s="24" customFormat="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23"/>
      <c r="S231" s="23"/>
      <c r="T231" s="23"/>
      <c r="U231" s="3"/>
      <c r="V231" s="3"/>
      <c r="W231" s="3"/>
      <c r="X231" s="3"/>
      <c r="Y231" s="3"/>
      <c r="Z231" s="3"/>
      <c r="AA231" s="3"/>
    </row>
    <row r="232" spans="1:27" s="24" customFormat="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23"/>
      <c r="S232" s="23"/>
      <c r="T232" s="23"/>
      <c r="U232" s="3"/>
      <c r="V232" s="3"/>
      <c r="W232" s="3"/>
      <c r="X232" s="3"/>
      <c r="Y232" s="3"/>
      <c r="Z232" s="3"/>
      <c r="AA232" s="3"/>
    </row>
    <row r="233" spans="1:27" s="24" customFormat="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23"/>
      <c r="S233" s="23"/>
      <c r="T233" s="23"/>
      <c r="U233" s="3"/>
      <c r="V233" s="3"/>
      <c r="W233" s="3"/>
      <c r="X233" s="3"/>
      <c r="Y233" s="3"/>
      <c r="Z233" s="3"/>
      <c r="AA233" s="3"/>
    </row>
    <row r="234" spans="1:27" s="24" customFormat="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23"/>
      <c r="S234" s="23"/>
      <c r="T234" s="23"/>
      <c r="U234" s="3"/>
      <c r="V234" s="3"/>
      <c r="W234" s="3"/>
      <c r="X234" s="3"/>
      <c r="Y234" s="3"/>
      <c r="Z234" s="3"/>
      <c r="AA234" s="3"/>
    </row>
    <row r="235" spans="1:27" s="24" customFormat="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23"/>
      <c r="S235" s="23"/>
      <c r="T235" s="23"/>
      <c r="U235" s="3"/>
      <c r="V235" s="3"/>
      <c r="W235" s="3"/>
      <c r="X235" s="3"/>
      <c r="Y235" s="3"/>
      <c r="Z235" s="3"/>
      <c r="AA235" s="3"/>
    </row>
    <row r="236" spans="1:27" s="24" customFormat="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23"/>
      <c r="S236" s="23"/>
      <c r="T236" s="23"/>
      <c r="U236" s="3"/>
      <c r="V236" s="3"/>
      <c r="W236" s="3"/>
      <c r="X236" s="3"/>
      <c r="Y236" s="3"/>
      <c r="Z236" s="3"/>
      <c r="AA236" s="3"/>
    </row>
    <row r="237" spans="1:27" s="24" customFormat="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23"/>
      <c r="S237" s="23"/>
      <c r="T237" s="23"/>
      <c r="U237" s="3"/>
      <c r="V237" s="3"/>
      <c r="W237" s="3"/>
      <c r="X237" s="3"/>
      <c r="Y237" s="3"/>
      <c r="Z237" s="3"/>
      <c r="AA237" s="3"/>
    </row>
    <row r="238" spans="1:27" s="24" customFormat="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23"/>
      <c r="S238" s="23"/>
      <c r="T238" s="23"/>
      <c r="U238" s="3"/>
      <c r="V238" s="3"/>
      <c r="W238" s="3"/>
      <c r="X238" s="3"/>
      <c r="Y238" s="3"/>
      <c r="Z238" s="3"/>
      <c r="AA238" s="3"/>
    </row>
    <row r="239" spans="1:27" s="24" customFormat="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23"/>
      <c r="S239" s="23"/>
      <c r="T239" s="23"/>
      <c r="U239" s="3"/>
      <c r="V239" s="3"/>
      <c r="W239" s="3"/>
      <c r="X239" s="3"/>
      <c r="Y239" s="3"/>
      <c r="Z239" s="3"/>
      <c r="AA239" s="3"/>
    </row>
    <row r="240" spans="1:27" s="24" customFormat="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23"/>
      <c r="S240" s="23"/>
      <c r="T240" s="23"/>
      <c r="U240" s="3"/>
      <c r="V240" s="3"/>
      <c r="W240" s="3"/>
      <c r="X240" s="3"/>
      <c r="Y240" s="3"/>
      <c r="Z240" s="3"/>
      <c r="AA240" s="3"/>
    </row>
    <row r="241" spans="1:27" s="24" customFormat="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23"/>
      <c r="S241" s="23"/>
      <c r="T241" s="23"/>
      <c r="U241" s="3"/>
      <c r="V241" s="3"/>
      <c r="W241" s="3"/>
      <c r="X241" s="3"/>
      <c r="Y241" s="3"/>
      <c r="Z241" s="3"/>
      <c r="AA241" s="3"/>
    </row>
    <row r="242" spans="1:27" s="24" customFormat="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23"/>
      <c r="S242" s="23"/>
      <c r="T242" s="23"/>
      <c r="U242" s="3"/>
      <c r="V242" s="3"/>
      <c r="W242" s="3"/>
      <c r="X242" s="3"/>
      <c r="Y242" s="3"/>
      <c r="Z242" s="3"/>
      <c r="AA242" s="3"/>
    </row>
    <row r="243" spans="1:27" s="24" customFormat="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23"/>
      <c r="S243" s="23"/>
      <c r="T243" s="23"/>
      <c r="U243" s="3"/>
      <c r="V243" s="3"/>
      <c r="W243" s="3"/>
      <c r="X243" s="3"/>
      <c r="Y243" s="3"/>
      <c r="Z243" s="3"/>
      <c r="AA243" s="3"/>
    </row>
    <row r="244" spans="1:27" s="24" customFormat="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23"/>
      <c r="S244" s="23"/>
      <c r="T244" s="23"/>
      <c r="U244" s="3"/>
      <c r="V244" s="3"/>
      <c r="W244" s="3"/>
      <c r="X244" s="3"/>
      <c r="Y244" s="3"/>
      <c r="Z244" s="3"/>
      <c r="AA244" s="3"/>
    </row>
    <row r="245" spans="1:27" s="24" customFormat="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23"/>
      <c r="S245" s="23"/>
      <c r="T245" s="23"/>
      <c r="U245" s="3"/>
      <c r="V245" s="3"/>
      <c r="W245" s="3"/>
      <c r="X245" s="3"/>
      <c r="Y245" s="3"/>
      <c r="Z245" s="3"/>
      <c r="AA245" s="3"/>
    </row>
    <row r="246" spans="1:27" s="24" customFormat="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23"/>
      <c r="S246" s="23"/>
      <c r="T246" s="23"/>
      <c r="U246" s="3"/>
      <c r="V246" s="3"/>
      <c r="W246" s="3"/>
      <c r="X246" s="3"/>
      <c r="Y246" s="3"/>
      <c r="Z246" s="3"/>
      <c r="AA246" s="3"/>
    </row>
    <row r="247" spans="1:27" s="24" customFormat="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23"/>
      <c r="S247" s="23"/>
      <c r="T247" s="23"/>
      <c r="U247" s="3"/>
      <c r="V247" s="3"/>
      <c r="W247" s="3"/>
      <c r="X247" s="3"/>
      <c r="Y247" s="3"/>
      <c r="Z247" s="3"/>
      <c r="AA247" s="3"/>
    </row>
    <row r="248" spans="1:27" s="24" customFormat="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23"/>
      <c r="S248" s="23"/>
      <c r="T248" s="23"/>
      <c r="U248" s="3"/>
      <c r="V248" s="3"/>
      <c r="W248" s="3"/>
      <c r="X248" s="3"/>
      <c r="Y248" s="3"/>
      <c r="Z248" s="3"/>
      <c r="AA248" s="3"/>
    </row>
    <row r="249" spans="1:27" s="24" customFormat="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23"/>
      <c r="S249" s="23"/>
      <c r="T249" s="23"/>
      <c r="U249" s="3"/>
      <c r="V249" s="3"/>
      <c r="W249" s="3"/>
      <c r="X249" s="3"/>
      <c r="Y249" s="3"/>
      <c r="Z249" s="3"/>
      <c r="AA249" s="3"/>
    </row>
    <row r="250" spans="1:27" s="24" customFormat="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23"/>
      <c r="S250" s="23"/>
      <c r="T250" s="23"/>
      <c r="U250" s="3"/>
      <c r="V250" s="3"/>
      <c r="W250" s="3"/>
      <c r="X250" s="3"/>
      <c r="Y250" s="3"/>
      <c r="Z250" s="3"/>
      <c r="AA250" s="3"/>
    </row>
    <row r="251" spans="1:27" s="24" customFormat="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23"/>
      <c r="S251" s="23"/>
      <c r="T251" s="23"/>
      <c r="U251" s="3"/>
      <c r="V251" s="3"/>
      <c r="W251" s="3"/>
      <c r="X251" s="3"/>
      <c r="Y251" s="3"/>
      <c r="Z251" s="3"/>
      <c r="AA251" s="3"/>
    </row>
    <row r="252" spans="1:27" s="24" customFormat="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23"/>
      <c r="S252" s="23"/>
      <c r="T252" s="23"/>
      <c r="U252" s="3"/>
      <c r="V252" s="3"/>
      <c r="W252" s="3"/>
      <c r="X252" s="3"/>
      <c r="Y252" s="3"/>
      <c r="Z252" s="3"/>
      <c r="AA252" s="3"/>
    </row>
    <row r="253" spans="1:27" s="24" customFormat="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23"/>
      <c r="S253" s="23"/>
      <c r="T253" s="23"/>
      <c r="U253" s="3"/>
      <c r="V253" s="3"/>
      <c r="W253" s="3"/>
      <c r="X253" s="3"/>
      <c r="Y253" s="3"/>
      <c r="Z253" s="3"/>
      <c r="AA253" s="3"/>
    </row>
    <row r="254" spans="1:27" s="24" customFormat="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23"/>
      <c r="S254" s="23"/>
      <c r="T254" s="23"/>
      <c r="U254" s="3"/>
      <c r="V254" s="3"/>
      <c r="W254" s="3"/>
      <c r="X254" s="3"/>
      <c r="Y254" s="3"/>
      <c r="Z254" s="3"/>
      <c r="AA254" s="3"/>
    </row>
    <row r="255" spans="1:27" s="24" customFormat="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23"/>
      <c r="S255" s="23"/>
      <c r="T255" s="23"/>
      <c r="U255" s="3"/>
      <c r="V255" s="3"/>
      <c r="W255" s="3"/>
      <c r="X255" s="3"/>
      <c r="Y255" s="3"/>
      <c r="Z255" s="3"/>
      <c r="AA255" s="3"/>
    </row>
    <row r="256" spans="1:27" s="24" customFormat="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23"/>
      <c r="S256" s="23"/>
      <c r="T256" s="23"/>
      <c r="U256" s="3"/>
      <c r="V256" s="3"/>
      <c r="W256" s="3"/>
      <c r="X256" s="3"/>
      <c r="Y256" s="3"/>
      <c r="Z256" s="3"/>
      <c r="AA256" s="3"/>
    </row>
    <row r="257" spans="1:27" s="24" customFormat="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23"/>
      <c r="S257" s="23"/>
      <c r="T257" s="23"/>
      <c r="U257" s="3"/>
      <c r="V257" s="3"/>
      <c r="W257" s="3"/>
      <c r="X257" s="3"/>
      <c r="Y257" s="3"/>
      <c r="Z257" s="3"/>
      <c r="AA257" s="3"/>
    </row>
    <row r="258" spans="1:27" s="24" customFormat="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23"/>
      <c r="S258" s="23"/>
      <c r="T258" s="23"/>
      <c r="U258" s="3"/>
      <c r="V258" s="3"/>
      <c r="W258" s="3"/>
      <c r="X258" s="3"/>
      <c r="Y258" s="3"/>
      <c r="Z258" s="3"/>
      <c r="AA258" s="3"/>
    </row>
    <row r="259" spans="1:27" s="24" customFormat="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23"/>
      <c r="S259" s="23"/>
      <c r="T259" s="23"/>
      <c r="U259" s="3"/>
      <c r="V259" s="3"/>
      <c r="W259" s="3"/>
      <c r="X259" s="3"/>
      <c r="Y259" s="3"/>
      <c r="Z259" s="3"/>
      <c r="AA259" s="3"/>
    </row>
    <row r="260" spans="1:27" s="24" customFormat="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23"/>
      <c r="S260" s="23"/>
      <c r="T260" s="23"/>
      <c r="U260" s="3"/>
      <c r="V260" s="3"/>
      <c r="W260" s="3"/>
      <c r="X260" s="3"/>
      <c r="Y260" s="3"/>
      <c r="Z260" s="3"/>
      <c r="AA260" s="3"/>
    </row>
    <row r="261" spans="1:27" s="24" customFormat="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23"/>
      <c r="S261" s="23"/>
      <c r="T261" s="23"/>
      <c r="U261" s="3"/>
      <c r="V261" s="3"/>
      <c r="W261" s="3"/>
      <c r="X261" s="3"/>
      <c r="Y261" s="3"/>
      <c r="Z261" s="3"/>
      <c r="AA261" s="3"/>
    </row>
    <row r="262" spans="1:27" s="24" customFormat="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23"/>
      <c r="S262" s="23"/>
      <c r="T262" s="23"/>
      <c r="U262" s="3"/>
      <c r="V262" s="3"/>
      <c r="W262" s="3"/>
      <c r="X262" s="3"/>
      <c r="Y262" s="3"/>
      <c r="Z262" s="3"/>
      <c r="AA262" s="3"/>
    </row>
    <row r="263" spans="1:27" s="24" customFormat="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23"/>
      <c r="S263" s="23"/>
      <c r="T263" s="23"/>
      <c r="U263" s="3"/>
      <c r="V263" s="3"/>
      <c r="W263" s="3"/>
      <c r="X263" s="3"/>
      <c r="Y263" s="3"/>
      <c r="Z263" s="3"/>
      <c r="AA263" s="3"/>
    </row>
    <row r="264" spans="1:27" s="24" customFormat="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23"/>
      <c r="S264" s="23"/>
      <c r="T264" s="23"/>
      <c r="U264" s="3"/>
      <c r="V264" s="3"/>
      <c r="W264" s="3"/>
      <c r="X264" s="3"/>
      <c r="Y264" s="3"/>
      <c r="Z264" s="3"/>
      <c r="AA264" s="3"/>
    </row>
    <row r="265" spans="1:27" s="24" customFormat="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23"/>
      <c r="S265" s="23"/>
      <c r="T265" s="23"/>
      <c r="U265" s="3"/>
      <c r="V265" s="3"/>
      <c r="W265" s="3"/>
      <c r="X265" s="3"/>
      <c r="Y265" s="3"/>
      <c r="Z265" s="3"/>
      <c r="AA265" s="3"/>
    </row>
    <row r="266" spans="1:27" s="24" customFormat="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23"/>
      <c r="S266" s="23"/>
      <c r="T266" s="23"/>
      <c r="U266" s="3"/>
      <c r="V266" s="3"/>
      <c r="W266" s="3"/>
      <c r="X266" s="3"/>
      <c r="Y266" s="3"/>
      <c r="Z266" s="3"/>
      <c r="AA266" s="3"/>
    </row>
    <row r="267" spans="1:27" s="24" customFormat="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23"/>
      <c r="S267" s="23"/>
      <c r="T267" s="23"/>
      <c r="U267" s="3"/>
      <c r="V267" s="3"/>
      <c r="W267" s="3"/>
      <c r="X267" s="3"/>
      <c r="Y267" s="3"/>
      <c r="Z267" s="3"/>
      <c r="AA267" s="3"/>
    </row>
    <row r="268" spans="1:27" s="24" customFormat="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23"/>
      <c r="S268" s="23"/>
      <c r="T268" s="23"/>
      <c r="U268" s="3"/>
      <c r="V268" s="3"/>
      <c r="W268" s="3"/>
      <c r="X268" s="3"/>
      <c r="Y268" s="3"/>
      <c r="Z268" s="3"/>
      <c r="AA268" s="3"/>
    </row>
    <row r="269" spans="1:27" s="24" customFormat="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23"/>
      <c r="S269" s="23"/>
      <c r="T269" s="23"/>
      <c r="U269" s="3"/>
      <c r="V269" s="3"/>
      <c r="W269" s="3"/>
      <c r="X269" s="3"/>
      <c r="Y269" s="3"/>
      <c r="Z269" s="3"/>
      <c r="AA269" s="3"/>
    </row>
    <row r="270" spans="1:27" s="24" customFormat="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23"/>
      <c r="S270" s="23"/>
      <c r="T270" s="23"/>
      <c r="U270" s="3"/>
      <c r="V270" s="3"/>
      <c r="W270" s="3"/>
      <c r="X270" s="3"/>
      <c r="Y270" s="3"/>
      <c r="Z270" s="3"/>
      <c r="AA270" s="3"/>
    </row>
    <row r="271" spans="1:27" s="24" customFormat="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23"/>
      <c r="S271" s="23"/>
      <c r="T271" s="23"/>
      <c r="U271" s="3"/>
      <c r="V271" s="3"/>
      <c r="W271" s="3"/>
      <c r="X271" s="3"/>
      <c r="Y271" s="3"/>
      <c r="Z271" s="3"/>
      <c r="AA271" s="3"/>
    </row>
    <row r="272" spans="1:27" s="24" customFormat="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23"/>
      <c r="S272" s="23"/>
      <c r="T272" s="23"/>
      <c r="U272" s="3"/>
      <c r="V272" s="3"/>
      <c r="W272" s="3"/>
      <c r="X272" s="3"/>
      <c r="Y272" s="3"/>
      <c r="Z272" s="3"/>
      <c r="AA272" s="3"/>
    </row>
    <row r="273" spans="1:27" s="24" customFormat="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23"/>
      <c r="S273" s="23"/>
      <c r="T273" s="23"/>
      <c r="U273" s="3"/>
      <c r="V273" s="3"/>
      <c r="W273" s="3"/>
      <c r="X273" s="3"/>
      <c r="Y273" s="3"/>
      <c r="Z273" s="3"/>
      <c r="AA273" s="3"/>
    </row>
    <row r="274" spans="1:27" s="24" customFormat="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23"/>
      <c r="S274" s="23"/>
      <c r="T274" s="23"/>
      <c r="U274" s="3"/>
      <c r="V274" s="3"/>
      <c r="W274" s="3"/>
      <c r="X274" s="3"/>
      <c r="Y274" s="3"/>
      <c r="Z274" s="3"/>
      <c r="AA274" s="3"/>
    </row>
    <row r="275" spans="1:27" s="24" customFormat="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23"/>
      <c r="S275" s="23"/>
      <c r="T275" s="23"/>
      <c r="U275" s="3"/>
      <c r="V275" s="3"/>
      <c r="W275" s="3"/>
      <c r="X275" s="3"/>
      <c r="Y275" s="3"/>
      <c r="Z275" s="3"/>
      <c r="AA275" s="3"/>
    </row>
    <row r="276" spans="1:27" s="24" customFormat="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23"/>
      <c r="S276" s="23"/>
      <c r="T276" s="23"/>
      <c r="U276" s="3"/>
      <c r="V276" s="3"/>
      <c r="W276" s="3"/>
      <c r="X276" s="3"/>
      <c r="Y276" s="3"/>
      <c r="Z276" s="3"/>
      <c r="AA276" s="3"/>
    </row>
    <row r="277" spans="1:27" s="24" customFormat="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23"/>
      <c r="S277" s="23"/>
      <c r="T277" s="23"/>
      <c r="U277" s="3"/>
      <c r="V277" s="3"/>
      <c r="W277" s="3"/>
      <c r="X277" s="3"/>
      <c r="Y277" s="3"/>
      <c r="Z277" s="3"/>
      <c r="AA277" s="3"/>
    </row>
    <row r="278" spans="1:27" s="24" customFormat="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23"/>
      <c r="S278" s="23"/>
      <c r="T278" s="23"/>
      <c r="U278" s="3"/>
      <c r="V278" s="3"/>
      <c r="W278" s="3"/>
      <c r="X278" s="3"/>
      <c r="Y278" s="3"/>
      <c r="Z278" s="3"/>
      <c r="AA278" s="3"/>
    </row>
    <row r="279" spans="1:27" s="24" customFormat="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23"/>
      <c r="S279" s="23"/>
      <c r="T279" s="23"/>
      <c r="U279" s="3"/>
      <c r="V279" s="3"/>
      <c r="W279" s="3"/>
      <c r="X279" s="3"/>
      <c r="Y279" s="3"/>
      <c r="Z279" s="3"/>
      <c r="AA279" s="3"/>
    </row>
    <row r="280" spans="1:27" s="24" customFormat="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23"/>
      <c r="S280" s="23"/>
      <c r="T280" s="23"/>
      <c r="U280" s="3"/>
      <c r="V280" s="3"/>
      <c r="W280" s="3"/>
      <c r="X280" s="3"/>
      <c r="Y280" s="3"/>
      <c r="Z280" s="3"/>
      <c r="AA280" s="3"/>
    </row>
    <row r="281" spans="1:27" s="24" customFormat="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23"/>
      <c r="S281" s="23"/>
      <c r="T281" s="23"/>
      <c r="U281" s="3"/>
      <c r="V281" s="3"/>
      <c r="W281" s="3"/>
      <c r="X281" s="3"/>
      <c r="Y281" s="3"/>
      <c r="Z281" s="3"/>
      <c r="AA281" s="3"/>
    </row>
    <row r="282" spans="1:27" s="24" customFormat="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23"/>
      <c r="S282" s="23"/>
      <c r="T282" s="23"/>
      <c r="U282" s="3"/>
      <c r="V282" s="3"/>
      <c r="W282" s="3"/>
      <c r="X282" s="3"/>
      <c r="Y282" s="3"/>
      <c r="Z282" s="3"/>
      <c r="AA282" s="3"/>
    </row>
    <row r="283" spans="1:27" s="24" customFormat="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23"/>
      <c r="S283" s="23"/>
      <c r="T283" s="23"/>
      <c r="U283" s="3"/>
      <c r="V283" s="3"/>
      <c r="W283" s="3"/>
      <c r="X283" s="3"/>
      <c r="Y283" s="3"/>
      <c r="Z283" s="3"/>
      <c r="AA283" s="3"/>
    </row>
    <row r="284" spans="1:27" s="24" customFormat="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23"/>
      <c r="S284" s="23"/>
      <c r="T284" s="23"/>
      <c r="U284" s="3"/>
      <c r="V284" s="3"/>
      <c r="W284" s="3"/>
      <c r="X284" s="3"/>
      <c r="Y284" s="3"/>
      <c r="Z284" s="3"/>
      <c r="AA284" s="3"/>
    </row>
    <row r="285" spans="1:27" s="24" customFormat="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23"/>
      <c r="S285" s="23"/>
      <c r="T285" s="23"/>
      <c r="U285" s="3"/>
      <c r="V285" s="3"/>
      <c r="W285" s="3"/>
      <c r="X285" s="3"/>
      <c r="Y285" s="3"/>
      <c r="Z285" s="3"/>
      <c r="AA285" s="3"/>
    </row>
    <row r="286" spans="1:27" s="24" customFormat="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23"/>
      <c r="S286" s="23"/>
      <c r="T286" s="23"/>
      <c r="U286" s="3"/>
      <c r="V286" s="3"/>
      <c r="W286" s="3"/>
      <c r="X286" s="3"/>
      <c r="Y286" s="3"/>
      <c r="Z286" s="3"/>
      <c r="AA286" s="3"/>
    </row>
    <row r="287" spans="1:27" s="24" customFormat="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23"/>
      <c r="S287" s="23"/>
      <c r="T287" s="23"/>
      <c r="U287" s="3"/>
      <c r="V287" s="3"/>
      <c r="W287" s="3"/>
      <c r="X287" s="3"/>
      <c r="Y287" s="3"/>
      <c r="Z287" s="3"/>
      <c r="AA287" s="3"/>
    </row>
    <row r="288" spans="1:27" s="24" customFormat="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23"/>
      <c r="S288" s="23"/>
      <c r="T288" s="23"/>
      <c r="U288" s="3"/>
      <c r="V288" s="3"/>
      <c r="W288" s="3"/>
      <c r="X288" s="3"/>
      <c r="Y288" s="3"/>
      <c r="Z288" s="3"/>
      <c r="AA288" s="3"/>
    </row>
    <row r="289" spans="1:27" s="24" customFormat="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23"/>
      <c r="S289" s="23"/>
      <c r="T289" s="23"/>
      <c r="U289" s="3"/>
      <c r="V289" s="3"/>
      <c r="W289" s="3"/>
      <c r="X289" s="3"/>
      <c r="Y289" s="3"/>
      <c r="Z289" s="3"/>
      <c r="AA289" s="3"/>
    </row>
    <row r="290" spans="1:27" s="24" customFormat="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23"/>
      <c r="S290" s="23"/>
      <c r="T290" s="23"/>
      <c r="U290" s="3"/>
      <c r="V290" s="3"/>
      <c r="W290" s="3"/>
      <c r="X290" s="3"/>
      <c r="Y290" s="3"/>
      <c r="Z290" s="3"/>
      <c r="AA290" s="3"/>
    </row>
    <row r="291" spans="1:27" s="24" customFormat="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23"/>
      <c r="S291" s="23"/>
      <c r="T291" s="23"/>
      <c r="U291" s="3"/>
      <c r="V291" s="3"/>
      <c r="W291" s="3"/>
      <c r="X291" s="3"/>
      <c r="Y291" s="3"/>
      <c r="Z291" s="3"/>
      <c r="AA291" s="3"/>
    </row>
    <row r="292" spans="1:27" s="24" customFormat="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23"/>
      <c r="S292" s="23"/>
      <c r="T292" s="23"/>
      <c r="U292" s="3"/>
      <c r="V292" s="3"/>
      <c r="W292" s="3"/>
      <c r="X292" s="3"/>
      <c r="Y292" s="3"/>
      <c r="Z292" s="3"/>
      <c r="AA292" s="3"/>
    </row>
    <row r="293" spans="1:27" s="24" customFormat="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23"/>
      <c r="S293" s="23"/>
      <c r="T293" s="23"/>
      <c r="U293" s="3"/>
      <c r="V293" s="3"/>
      <c r="W293" s="3"/>
      <c r="X293" s="3"/>
      <c r="Y293" s="3"/>
      <c r="Z293" s="3"/>
      <c r="AA293" s="3"/>
    </row>
    <row r="294" spans="1:27" s="24" customFormat="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23"/>
      <c r="S294" s="23"/>
      <c r="T294" s="23"/>
      <c r="U294" s="3"/>
      <c r="V294" s="3"/>
      <c r="W294" s="3"/>
      <c r="X294" s="3"/>
      <c r="Y294" s="3"/>
      <c r="Z294" s="3"/>
      <c r="AA294" s="3"/>
    </row>
    <row r="295" spans="1:27" s="24" customFormat="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23"/>
      <c r="S295" s="23"/>
      <c r="T295" s="23"/>
      <c r="U295" s="3"/>
      <c r="V295" s="3"/>
      <c r="W295" s="3"/>
      <c r="X295" s="3"/>
      <c r="Y295" s="3"/>
      <c r="Z295" s="3"/>
      <c r="AA295" s="3"/>
    </row>
    <row r="296" spans="1:27" s="24" customFormat="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23"/>
      <c r="S296" s="23"/>
      <c r="T296" s="23"/>
      <c r="U296" s="3"/>
      <c r="V296" s="3"/>
      <c r="W296" s="3"/>
      <c r="X296" s="3"/>
      <c r="Y296" s="3"/>
      <c r="Z296" s="3"/>
      <c r="AA296" s="3"/>
    </row>
    <row r="297" spans="1:27" s="24" customFormat="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23"/>
      <c r="S297" s="23"/>
      <c r="T297" s="23"/>
      <c r="U297" s="3"/>
      <c r="V297" s="3"/>
      <c r="W297" s="3"/>
      <c r="X297" s="3"/>
      <c r="Y297" s="3"/>
      <c r="Z297" s="3"/>
      <c r="AA297" s="3"/>
    </row>
    <row r="298" spans="1:27" s="24" customFormat="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23"/>
      <c r="S298" s="23"/>
      <c r="T298" s="23"/>
      <c r="U298" s="3"/>
      <c r="V298" s="3"/>
      <c r="W298" s="3"/>
      <c r="X298" s="3"/>
      <c r="Y298" s="3"/>
      <c r="Z298" s="3"/>
      <c r="AA298" s="3"/>
    </row>
    <row r="299" spans="1:27" s="24" customFormat="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23"/>
      <c r="S299" s="23"/>
      <c r="T299" s="23"/>
      <c r="U299" s="3"/>
      <c r="V299" s="3"/>
      <c r="W299" s="3"/>
      <c r="X299" s="3"/>
      <c r="Y299" s="3"/>
      <c r="Z299" s="3"/>
      <c r="AA299" s="3"/>
    </row>
    <row r="300" spans="1:27" s="24" customFormat="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23"/>
      <c r="S300" s="23"/>
      <c r="T300" s="23"/>
      <c r="U300" s="3"/>
      <c r="V300" s="3"/>
      <c r="W300" s="3"/>
      <c r="X300" s="3"/>
      <c r="Y300" s="3"/>
      <c r="Z300" s="3"/>
      <c r="AA300" s="3"/>
    </row>
    <row r="301" spans="1:27" s="24" customFormat="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23"/>
      <c r="S301" s="23"/>
      <c r="T301" s="23"/>
      <c r="U301" s="3"/>
      <c r="V301" s="3"/>
      <c r="W301" s="3"/>
      <c r="X301" s="3"/>
      <c r="Y301" s="3"/>
      <c r="Z301" s="3"/>
      <c r="AA301" s="3"/>
    </row>
    <row r="302" spans="1:27" s="24" customFormat="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23"/>
      <c r="S302" s="23"/>
      <c r="T302" s="23"/>
      <c r="U302" s="3"/>
      <c r="V302" s="3"/>
      <c r="W302" s="3"/>
      <c r="X302" s="3"/>
      <c r="Y302" s="3"/>
      <c r="Z302" s="3"/>
      <c r="AA302" s="3"/>
    </row>
    <row r="303" spans="1:27" s="24" customFormat="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23"/>
      <c r="S303" s="23"/>
      <c r="T303" s="23"/>
      <c r="U303" s="3"/>
      <c r="V303" s="3"/>
      <c r="W303" s="3"/>
      <c r="X303" s="3"/>
      <c r="Y303" s="3"/>
      <c r="Z303" s="3"/>
      <c r="AA303" s="3"/>
    </row>
    <row r="304" spans="1:27" s="24" customFormat="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23"/>
      <c r="S304" s="23"/>
      <c r="T304" s="23"/>
      <c r="U304" s="3"/>
      <c r="V304" s="3"/>
      <c r="W304" s="3"/>
      <c r="X304" s="3"/>
      <c r="Y304" s="3"/>
      <c r="Z304" s="3"/>
      <c r="AA304" s="3"/>
    </row>
    <row r="305" spans="1:27" s="24" customFormat="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23"/>
      <c r="S305" s="23"/>
      <c r="T305" s="23"/>
      <c r="U305" s="3"/>
      <c r="V305" s="3"/>
      <c r="W305" s="3"/>
      <c r="X305" s="3"/>
      <c r="Y305" s="3"/>
      <c r="Z305" s="3"/>
      <c r="AA305" s="3"/>
    </row>
    <row r="306" spans="1:27" s="24" customFormat="1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23"/>
      <c r="S306" s="23"/>
      <c r="T306" s="23"/>
      <c r="U306" s="3"/>
      <c r="V306" s="3"/>
      <c r="W306" s="3"/>
      <c r="X306" s="3"/>
      <c r="Y306" s="3"/>
      <c r="Z306" s="3"/>
      <c r="AA306" s="3"/>
    </row>
    <row r="307" spans="1:27" s="24" customFormat="1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23"/>
      <c r="S307" s="23"/>
      <c r="T307" s="23"/>
      <c r="U307" s="3"/>
      <c r="V307" s="3"/>
      <c r="W307" s="3"/>
      <c r="X307" s="3"/>
      <c r="Y307" s="3"/>
      <c r="Z307" s="3"/>
      <c r="AA307" s="3"/>
    </row>
    <row r="308" spans="1:27" s="24" customFormat="1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23"/>
      <c r="S308" s="23"/>
      <c r="T308" s="23"/>
      <c r="U308" s="3"/>
      <c r="V308" s="3"/>
      <c r="W308" s="3"/>
      <c r="X308" s="3"/>
      <c r="Y308" s="3"/>
      <c r="Z308" s="3"/>
      <c r="AA308" s="3"/>
    </row>
    <row r="309" spans="1:27" s="24" customFormat="1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23"/>
      <c r="S309" s="23"/>
      <c r="T309" s="23"/>
      <c r="U309" s="3"/>
      <c r="V309" s="3"/>
      <c r="W309" s="3"/>
      <c r="X309" s="3"/>
      <c r="Y309" s="3"/>
      <c r="Z309" s="3"/>
      <c r="AA309" s="3"/>
    </row>
    <row r="310" spans="1:27" s="24" customFormat="1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23"/>
      <c r="S310" s="23"/>
      <c r="T310" s="23"/>
      <c r="U310" s="3"/>
      <c r="V310" s="3"/>
      <c r="W310" s="3"/>
      <c r="X310" s="3"/>
      <c r="Y310" s="3"/>
      <c r="Z310" s="3"/>
      <c r="AA310" s="3"/>
    </row>
    <row r="311" spans="1:27" s="24" customFormat="1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23"/>
      <c r="S311" s="23"/>
      <c r="T311" s="23"/>
      <c r="U311" s="3"/>
      <c r="V311" s="3"/>
      <c r="W311" s="3"/>
      <c r="X311" s="3"/>
      <c r="Y311" s="3"/>
      <c r="Z311" s="3"/>
      <c r="AA311" s="3"/>
    </row>
    <row r="312" spans="1:27" s="24" customFormat="1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23"/>
      <c r="S312" s="23"/>
      <c r="T312" s="23"/>
      <c r="U312" s="3"/>
      <c r="V312" s="3"/>
      <c r="W312" s="3"/>
      <c r="X312" s="3"/>
      <c r="Y312" s="3"/>
      <c r="Z312" s="3"/>
      <c r="AA312" s="3"/>
    </row>
    <row r="313" spans="1:27" s="24" customFormat="1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23"/>
      <c r="S313" s="23"/>
      <c r="T313" s="23"/>
      <c r="U313" s="3"/>
      <c r="V313" s="3"/>
      <c r="W313" s="3"/>
      <c r="X313" s="3"/>
      <c r="Y313" s="3"/>
      <c r="Z313" s="3"/>
      <c r="AA313" s="3"/>
    </row>
    <row r="314" spans="1:27" s="24" customFormat="1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23"/>
      <c r="S314" s="23"/>
      <c r="T314" s="23"/>
      <c r="U314" s="3"/>
      <c r="V314" s="3"/>
      <c r="W314" s="3"/>
      <c r="X314" s="3"/>
      <c r="Y314" s="3"/>
      <c r="Z314" s="3"/>
      <c r="AA314" s="3"/>
    </row>
    <row r="315" spans="1:27" s="24" customFormat="1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23"/>
      <c r="S315" s="23"/>
      <c r="T315" s="23"/>
      <c r="U315" s="3"/>
      <c r="V315" s="3"/>
      <c r="W315" s="3"/>
      <c r="X315" s="3"/>
      <c r="Y315" s="3"/>
      <c r="Z315" s="3"/>
      <c r="AA315" s="3"/>
    </row>
    <row r="316" spans="1:27" s="24" customFormat="1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23"/>
      <c r="S316" s="23"/>
      <c r="T316" s="23"/>
      <c r="U316" s="3"/>
      <c r="V316" s="3"/>
      <c r="W316" s="3"/>
      <c r="X316" s="3"/>
      <c r="Y316" s="3"/>
      <c r="Z316" s="3"/>
      <c r="AA316" s="3"/>
    </row>
    <row r="317" spans="1:27" s="24" customFormat="1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23"/>
      <c r="S317" s="23"/>
      <c r="T317" s="23"/>
      <c r="U317" s="3"/>
      <c r="V317" s="3"/>
      <c r="W317" s="3"/>
      <c r="X317" s="3"/>
      <c r="Y317" s="3"/>
      <c r="Z317" s="3"/>
      <c r="AA317" s="3"/>
    </row>
    <row r="318" spans="1:27" s="24" customFormat="1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23"/>
      <c r="S318" s="23"/>
      <c r="T318" s="23"/>
      <c r="U318" s="3"/>
      <c r="V318" s="3"/>
      <c r="W318" s="3"/>
      <c r="X318" s="3"/>
      <c r="Y318" s="3"/>
      <c r="Z318" s="3"/>
      <c r="AA318" s="3"/>
    </row>
    <row r="319" spans="1:27" s="24" customFormat="1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23"/>
      <c r="S319" s="23"/>
      <c r="T319" s="23"/>
      <c r="U319" s="3"/>
      <c r="V319" s="3"/>
      <c r="W319" s="3"/>
      <c r="X319" s="3"/>
      <c r="Y319" s="3"/>
      <c r="Z319" s="3"/>
      <c r="AA319" s="3"/>
    </row>
    <row r="320" spans="1:27" s="24" customFormat="1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23"/>
      <c r="S320" s="23"/>
      <c r="T320" s="23"/>
      <c r="U320" s="3"/>
      <c r="V320" s="3"/>
      <c r="W320" s="3"/>
      <c r="X320" s="3"/>
      <c r="Y320" s="3"/>
      <c r="Z320" s="3"/>
      <c r="AA320" s="3"/>
    </row>
    <row r="321" spans="1:27" s="24" customFormat="1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23"/>
      <c r="S321" s="23"/>
      <c r="T321" s="23"/>
      <c r="U321" s="3"/>
      <c r="V321" s="3"/>
      <c r="W321" s="3"/>
      <c r="X321" s="3"/>
      <c r="Y321" s="3"/>
      <c r="Z321" s="3"/>
      <c r="AA321" s="3"/>
    </row>
    <row r="322" spans="1:27" s="24" customFormat="1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23"/>
      <c r="S322" s="23"/>
      <c r="T322" s="23"/>
      <c r="U322" s="3"/>
      <c r="V322" s="3"/>
      <c r="W322" s="3"/>
      <c r="X322" s="3"/>
      <c r="Y322" s="3"/>
      <c r="Z322" s="3"/>
      <c r="AA322" s="3"/>
    </row>
    <row r="323" spans="1:27" s="24" customFormat="1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23"/>
      <c r="S323" s="23"/>
      <c r="T323" s="23"/>
      <c r="U323" s="3"/>
      <c r="V323" s="3"/>
      <c r="W323" s="3"/>
      <c r="X323" s="3"/>
      <c r="Y323" s="3"/>
      <c r="Z323" s="3"/>
      <c r="AA323" s="3"/>
    </row>
    <row r="324" spans="1:27" s="24" customFormat="1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23"/>
      <c r="S324" s="23"/>
      <c r="T324" s="23"/>
      <c r="U324" s="3"/>
      <c r="V324" s="3"/>
      <c r="W324" s="3"/>
      <c r="X324" s="3"/>
      <c r="Y324" s="3"/>
      <c r="Z324" s="3"/>
      <c r="AA324" s="3"/>
    </row>
    <row r="325" spans="1:27" s="24" customFormat="1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23"/>
      <c r="S325" s="23"/>
      <c r="T325" s="23"/>
      <c r="U325" s="3"/>
      <c r="V325" s="3"/>
      <c r="W325" s="3"/>
      <c r="X325" s="3"/>
      <c r="Y325" s="3"/>
      <c r="Z325" s="3"/>
      <c r="AA325" s="3"/>
    </row>
    <row r="326" spans="1:27" s="24" customFormat="1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23"/>
      <c r="S326" s="23"/>
      <c r="T326" s="23"/>
      <c r="U326" s="3"/>
      <c r="V326" s="3"/>
      <c r="W326" s="3"/>
      <c r="X326" s="3"/>
      <c r="Y326" s="3"/>
      <c r="Z326" s="3"/>
      <c r="AA326" s="3"/>
    </row>
    <row r="327" spans="1:27" s="24" customFormat="1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23"/>
      <c r="S327" s="23"/>
      <c r="T327" s="23"/>
      <c r="U327" s="3"/>
      <c r="V327" s="3"/>
      <c r="W327" s="3"/>
      <c r="X327" s="3"/>
      <c r="Y327" s="3"/>
      <c r="Z327" s="3"/>
      <c r="AA327" s="3"/>
    </row>
    <row r="328" spans="1:27" s="24" customFormat="1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23"/>
      <c r="S328" s="23"/>
      <c r="T328" s="23"/>
      <c r="U328" s="3"/>
      <c r="V328" s="3"/>
      <c r="W328" s="3"/>
      <c r="X328" s="3"/>
      <c r="Y328" s="3"/>
      <c r="Z328" s="3"/>
      <c r="AA328" s="3"/>
    </row>
    <row r="329" spans="1:27" s="24" customFormat="1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23"/>
      <c r="S329" s="23"/>
      <c r="T329" s="23"/>
      <c r="U329" s="3"/>
      <c r="V329" s="3"/>
      <c r="W329" s="3"/>
      <c r="X329" s="3"/>
      <c r="Y329" s="3"/>
      <c r="Z329" s="3"/>
      <c r="AA329" s="3"/>
    </row>
    <row r="330" spans="1:27" s="24" customFormat="1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23"/>
      <c r="S330" s="23"/>
      <c r="T330" s="23"/>
      <c r="U330" s="3"/>
      <c r="V330" s="3"/>
      <c r="W330" s="3"/>
      <c r="X330" s="3"/>
      <c r="Y330" s="3"/>
      <c r="Z330" s="3"/>
      <c r="AA330" s="3"/>
    </row>
    <row r="331" spans="1:27" s="24" customFormat="1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23"/>
      <c r="S331" s="23"/>
      <c r="T331" s="23"/>
      <c r="U331" s="3"/>
      <c r="V331" s="3"/>
      <c r="W331" s="3"/>
      <c r="X331" s="3"/>
      <c r="Y331" s="3"/>
      <c r="Z331" s="3"/>
      <c r="AA331" s="3"/>
    </row>
    <row r="332" spans="1:27" s="24" customFormat="1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23"/>
      <c r="S332" s="23"/>
      <c r="T332" s="23"/>
      <c r="U332" s="3"/>
      <c r="V332" s="3"/>
      <c r="W332" s="3"/>
      <c r="X332" s="3"/>
      <c r="Y332" s="3"/>
      <c r="Z332" s="3"/>
      <c r="AA332" s="3"/>
    </row>
    <row r="333" spans="1:27" s="24" customFormat="1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23"/>
      <c r="S333" s="23"/>
      <c r="T333" s="23"/>
      <c r="U333" s="3"/>
      <c r="V333" s="3"/>
      <c r="W333" s="3"/>
      <c r="X333" s="3"/>
      <c r="Y333" s="3"/>
      <c r="Z333" s="3"/>
      <c r="AA333" s="3"/>
    </row>
    <row r="334" spans="1:27" s="24" customFormat="1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23"/>
      <c r="S334" s="23"/>
      <c r="T334" s="23"/>
      <c r="U334" s="3"/>
      <c r="V334" s="3"/>
      <c r="W334" s="3"/>
      <c r="X334" s="3"/>
      <c r="Y334" s="3"/>
      <c r="Z334" s="3"/>
      <c r="AA334" s="3"/>
    </row>
    <row r="335" spans="1:27" s="24" customFormat="1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23"/>
      <c r="S335" s="23"/>
      <c r="T335" s="23"/>
      <c r="U335" s="3"/>
      <c r="V335" s="3"/>
      <c r="W335" s="3"/>
      <c r="X335" s="3"/>
      <c r="Y335" s="3"/>
      <c r="Z335" s="3"/>
      <c r="AA335" s="3"/>
    </row>
    <row r="336" spans="1:27" s="24" customFormat="1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23"/>
      <c r="S336" s="23"/>
      <c r="T336" s="23"/>
      <c r="U336" s="3"/>
      <c r="V336" s="3"/>
      <c r="W336" s="3"/>
      <c r="X336" s="3"/>
      <c r="Y336" s="3"/>
      <c r="Z336" s="3"/>
      <c r="AA336" s="3"/>
    </row>
    <row r="337" spans="1:27" s="24" customFormat="1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23"/>
      <c r="S337" s="23"/>
      <c r="T337" s="23"/>
      <c r="U337" s="3"/>
      <c r="V337" s="3"/>
      <c r="W337" s="3"/>
      <c r="X337" s="3"/>
      <c r="Y337" s="3"/>
      <c r="Z337" s="3"/>
      <c r="AA337" s="3"/>
    </row>
    <row r="338" spans="1:27" s="24" customFormat="1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23"/>
      <c r="S338" s="23"/>
      <c r="T338" s="23"/>
      <c r="U338" s="3"/>
      <c r="V338" s="3"/>
      <c r="W338" s="3"/>
      <c r="X338" s="3"/>
      <c r="Y338" s="3"/>
      <c r="Z338" s="3"/>
      <c r="AA338" s="3"/>
    </row>
    <row r="339" spans="1:27" s="24" customFormat="1" ht="12.75">
      <c r="A339"/>
      <c r="B339" s="3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 s="14"/>
      <c r="S339" s="14"/>
      <c r="T339" s="14"/>
      <c r="U339"/>
      <c r="V339"/>
      <c r="W339"/>
      <c r="X339" s="3"/>
      <c r="Y339" s="3"/>
      <c r="Z339" s="3"/>
      <c r="AA339" s="3"/>
    </row>
    <row r="340" spans="1:27" s="24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 s="14"/>
      <c r="S340" s="14"/>
      <c r="T340" s="14"/>
      <c r="U340"/>
      <c r="V340"/>
      <c r="W340"/>
      <c r="X340" s="3"/>
      <c r="Y340" s="3"/>
      <c r="Z340" s="3"/>
      <c r="AA340" s="3"/>
    </row>
    <row r="341" spans="1:27" s="24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 s="14"/>
      <c r="S341" s="14"/>
      <c r="T341" s="14"/>
      <c r="U341"/>
      <c r="V341"/>
      <c r="W341"/>
      <c r="X341" s="3"/>
      <c r="Y341" s="3"/>
      <c r="Z341" s="3"/>
      <c r="AA341" s="3"/>
    </row>
    <row r="342" spans="1:27" s="24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 s="14"/>
      <c r="S342" s="14"/>
      <c r="T342" s="14"/>
      <c r="U342"/>
      <c r="V342"/>
      <c r="W342"/>
      <c r="X342" s="3"/>
      <c r="Y342" s="3"/>
      <c r="Z342" s="3"/>
      <c r="AA342" s="3"/>
    </row>
    <row r="343" spans="1:27" s="24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 s="14"/>
      <c r="S343" s="14"/>
      <c r="T343" s="14"/>
      <c r="U343"/>
      <c r="V343"/>
      <c r="W343"/>
      <c r="X343" s="3"/>
      <c r="Y343" s="3"/>
      <c r="Z343" s="3"/>
      <c r="AA343" s="3"/>
    </row>
    <row r="344" spans="1:27" s="24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 s="14"/>
      <c r="S344" s="14"/>
      <c r="T344" s="14"/>
      <c r="U344"/>
      <c r="V344"/>
      <c r="W344"/>
      <c r="X344" s="3"/>
      <c r="Y344" s="3"/>
      <c r="Z344" s="3"/>
      <c r="AA344" s="3"/>
    </row>
    <row r="345" spans="1:27" s="24" customFormat="1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 s="14"/>
      <c r="S345" s="14"/>
      <c r="T345" s="14"/>
      <c r="U345"/>
      <c r="V345"/>
      <c r="W345"/>
      <c r="X345" s="3"/>
      <c r="Y345" s="3"/>
      <c r="Z345" s="3"/>
      <c r="AA345" s="3"/>
    </row>
    <row r="346" spans="1:27" s="24" customFormat="1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 s="14"/>
      <c r="S346" s="14"/>
      <c r="T346" s="14"/>
      <c r="U346"/>
      <c r="V346"/>
      <c r="W346"/>
      <c r="X346" s="3"/>
      <c r="Y346" s="3"/>
      <c r="Z346" s="3"/>
      <c r="AA346" s="3"/>
    </row>
    <row r="347" spans="1:27" s="24" customFormat="1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 s="14"/>
      <c r="S347" s="14"/>
      <c r="T347" s="14"/>
      <c r="U347"/>
      <c r="V347"/>
      <c r="W347"/>
      <c r="X347" s="3"/>
      <c r="Y347" s="3"/>
      <c r="Z347" s="3"/>
      <c r="AA347" s="3"/>
    </row>
    <row r="348" spans="1:27" s="24" customFormat="1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 s="14"/>
      <c r="S348" s="14"/>
      <c r="T348" s="14"/>
      <c r="U348"/>
      <c r="V348"/>
      <c r="W348"/>
      <c r="X348" s="3"/>
      <c r="Y348" s="3"/>
      <c r="Z348" s="3"/>
      <c r="AA348" s="3"/>
    </row>
    <row r="349" spans="1:27" s="24" customFormat="1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 s="14"/>
      <c r="S349" s="14"/>
      <c r="T349" s="14"/>
      <c r="U349"/>
      <c r="V349"/>
      <c r="W349"/>
      <c r="X349" s="3"/>
      <c r="Y349" s="3"/>
      <c r="Z349" s="3"/>
      <c r="AA349" s="3"/>
    </row>
    <row r="350" spans="1:27" s="24" customFormat="1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 s="14"/>
      <c r="S350" s="14"/>
      <c r="T350" s="14"/>
      <c r="U350"/>
      <c r="V350"/>
      <c r="W350"/>
      <c r="X350" s="3"/>
      <c r="Y350" s="3"/>
      <c r="Z350" s="3"/>
      <c r="AA350" s="3"/>
    </row>
    <row r="351" spans="1:27" s="24" customFormat="1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 s="14"/>
      <c r="S351" s="14"/>
      <c r="T351" s="14"/>
      <c r="U351"/>
      <c r="V351"/>
      <c r="W351"/>
      <c r="X351" s="3"/>
      <c r="Y351" s="3"/>
      <c r="Z351" s="3"/>
      <c r="AA351" s="3"/>
    </row>
    <row r="352" spans="1:27" s="24" customFormat="1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 s="14"/>
      <c r="S352" s="14"/>
      <c r="T352" s="14"/>
      <c r="U352"/>
      <c r="V352"/>
      <c r="W352"/>
      <c r="X352" s="3"/>
      <c r="Y352" s="3"/>
      <c r="Z352" s="3"/>
      <c r="AA352" s="3"/>
    </row>
    <row r="353" spans="1:27" s="24" customFormat="1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 s="14"/>
      <c r="S353" s="14"/>
      <c r="T353" s="14"/>
      <c r="U353"/>
      <c r="V353"/>
      <c r="W353"/>
      <c r="X353" s="3"/>
      <c r="Y353" s="3"/>
      <c r="Z353" s="3"/>
      <c r="AA353" s="3"/>
    </row>
    <row r="354" spans="1:27" s="24" customFormat="1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 s="14"/>
      <c r="S354" s="14"/>
      <c r="T354" s="14"/>
      <c r="U354"/>
      <c r="V354"/>
      <c r="W354"/>
      <c r="X354" s="3"/>
      <c r="Y354" s="3"/>
      <c r="Z354" s="3"/>
      <c r="AA354" s="3"/>
    </row>
    <row r="355" spans="1:27" s="24" customFormat="1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 s="14"/>
      <c r="S355" s="14"/>
      <c r="T355" s="14"/>
      <c r="U355"/>
      <c r="V355"/>
      <c r="W355"/>
      <c r="X355" s="3"/>
      <c r="Y355" s="3"/>
      <c r="Z355" s="3"/>
      <c r="AA355" s="3"/>
    </row>
  </sheetData>
  <printOptions horizontalCentered="1"/>
  <pageMargins left="0.5" right="0.5" top="0.5" bottom="0.5" header="0.4" footer="0.4"/>
  <pageSetup fitToHeight="1" fitToWidth="1" horizontalDpi="600" verticalDpi="600" orientation="landscape" scale="64" r:id="rId1"/>
  <headerFooter alignWithMargins="0">
    <oddFooter>&amp;L       &amp;"Arial,Bold Italic"&amp;12Page &amp;P&amp;"Arial,Italic"&amp;10       Prepared by Julien J. Studley, Inc.   &amp;D   &amp;8(&amp;F/&amp;A)</oddFooter>
  </headerFooter>
  <rowBreaks count="1" manualBreakCount="1">
    <brk id="47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4"/>
  <sheetViews>
    <sheetView view="pageBreakPreview" zoomScale="85" zoomScaleNormal="70" zoomScaleSheetLayoutView="85" workbookViewId="0" topLeftCell="A1">
      <selection activeCell="R19" sqref="R19"/>
    </sheetView>
  </sheetViews>
  <sheetFormatPr defaultColWidth="9.140625" defaultRowHeight="12.75"/>
  <cols>
    <col min="1" max="1" width="7.28125" style="0" customWidth="1"/>
    <col min="2" max="2" width="7.421875" style="0" customWidth="1"/>
    <col min="3" max="3" width="1.8515625" style="0" customWidth="1"/>
    <col min="4" max="4" width="7.7109375" style="0" bestFit="1" customWidth="1"/>
    <col min="5" max="5" width="2.00390625" style="0" customWidth="1"/>
    <col min="6" max="6" width="10.140625" style="0" bestFit="1" customWidth="1"/>
    <col min="7" max="8" width="12.57421875" style="0" bestFit="1" customWidth="1"/>
    <col min="9" max="9" width="10.7109375" style="0" bestFit="1" customWidth="1"/>
    <col min="10" max="10" width="2.00390625" style="0" customWidth="1"/>
    <col min="11" max="11" width="10.28125" style="0" bestFit="1" customWidth="1"/>
    <col min="12" max="12" width="11.8515625" style="0" bestFit="1" customWidth="1"/>
    <col min="13" max="13" width="13.140625" style="0" bestFit="1" customWidth="1"/>
    <col min="14" max="14" width="13.57421875" style="0" bestFit="1" customWidth="1"/>
    <col min="15" max="15" width="10.7109375" style="0" bestFit="1" customWidth="1"/>
    <col min="16" max="17" width="10.7109375" style="0" customWidth="1"/>
    <col min="18" max="18" width="13.57421875" style="14" bestFit="1" customWidth="1"/>
    <col min="19" max="19" width="14.421875" style="0" customWidth="1"/>
    <col min="20" max="20" width="15.421875" style="0" customWidth="1"/>
    <col min="21" max="21" width="13.00390625" style="0" customWidth="1"/>
    <col min="23" max="23" width="9.28125" style="0" customWidth="1"/>
    <col min="24" max="24" width="11.28125" style="4" bestFit="1" customWidth="1"/>
    <col min="25" max="28" width="9.28125" style="0" customWidth="1"/>
    <col min="29" max="29" width="12.00390625" style="4" customWidth="1"/>
    <col min="30" max="34" width="9.140625" style="4" customWidth="1"/>
    <col min="35" max="35" width="12.140625" style="4" bestFit="1" customWidth="1"/>
    <col min="36" max="36" width="10.00390625" style="4" bestFit="1" customWidth="1"/>
    <col min="37" max="37" width="11.7109375" style="4" bestFit="1" customWidth="1"/>
    <col min="38" max="16384" width="9.140625" style="4" customWidth="1"/>
  </cols>
  <sheetData>
    <row r="1" spans="1:28" s="24" customFormat="1" ht="15" customHeight="1">
      <c r="A1" s="41" t="str">
        <f>data!A1</f>
        <v>XYZ CORPORATION</v>
      </c>
      <c r="B1" s="21"/>
      <c r="C1" s="21"/>
      <c r="D1" s="21"/>
      <c r="E1" s="21"/>
      <c r="F1" s="21"/>
      <c r="G1" s="3"/>
      <c r="H1" s="3"/>
      <c r="I1" s="3"/>
      <c r="J1" s="3"/>
      <c r="K1" s="204" t="s">
        <v>91</v>
      </c>
      <c r="L1" s="205"/>
      <c r="M1" s="206"/>
      <c r="N1" s="206"/>
      <c r="O1" s="206"/>
      <c r="P1" s="206"/>
      <c r="Q1" s="206"/>
      <c r="R1" s="219"/>
      <c r="S1" s="3"/>
      <c r="T1" s="3"/>
      <c r="U1"/>
      <c r="V1"/>
      <c r="W1"/>
      <c r="X1"/>
      <c r="Y1"/>
      <c r="Z1"/>
      <c r="AA1"/>
      <c r="AB1" s="3"/>
    </row>
    <row r="2" spans="1:28" s="24" customFormat="1" ht="15">
      <c r="A2" s="41"/>
      <c r="B2" s="21"/>
      <c r="C2" s="21"/>
      <c r="D2" s="21"/>
      <c r="E2" s="21"/>
      <c r="F2" s="21"/>
      <c r="G2" s="3"/>
      <c r="H2" s="3"/>
      <c r="I2" s="3"/>
      <c r="J2" s="3"/>
      <c r="K2" s="207" t="s">
        <v>12</v>
      </c>
      <c r="L2" s="208"/>
      <c r="M2" s="202"/>
      <c r="N2" s="202"/>
      <c r="O2" s="202"/>
      <c r="P2" s="202"/>
      <c r="Q2" s="202"/>
      <c r="R2" s="220"/>
      <c r="S2" s="3"/>
      <c r="T2" s="3"/>
      <c r="U2"/>
      <c r="V2"/>
      <c r="W2"/>
      <c r="X2"/>
      <c r="Y2"/>
      <c r="Z2"/>
      <c r="AA2"/>
      <c r="AB2" s="3"/>
    </row>
    <row r="3" spans="1:28" s="24" customFormat="1" ht="15">
      <c r="A3" s="41"/>
      <c r="B3" s="21"/>
      <c r="C3" s="21"/>
      <c r="D3" s="21"/>
      <c r="E3" s="21"/>
      <c r="F3" s="21"/>
      <c r="G3" s="3"/>
      <c r="H3" s="3"/>
      <c r="I3" s="3"/>
      <c r="J3" s="3"/>
      <c r="K3" s="195">
        <f>AD21+AD22</f>
        <v>19.867812583333333</v>
      </c>
      <c r="L3" s="196" t="s">
        <v>140</v>
      </c>
      <c r="R3" s="197"/>
      <c r="S3" s="3"/>
      <c r="T3" s="3"/>
      <c r="U3"/>
      <c r="V3"/>
      <c r="W3"/>
      <c r="X3"/>
      <c r="Y3"/>
      <c r="Z3"/>
      <c r="AA3"/>
      <c r="AB3" s="3"/>
    </row>
    <row r="4" spans="1:28" s="24" customFormat="1" ht="13.5" customHeight="1" thickBot="1">
      <c r="A4" s="22"/>
      <c r="B4" s="3"/>
      <c r="C4" s="3"/>
      <c r="D4" s="3"/>
      <c r="E4" s="3"/>
      <c r="F4" s="3"/>
      <c r="G4" s="3"/>
      <c r="H4" s="3"/>
      <c r="I4" s="3"/>
      <c r="J4" s="3"/>
      <c r="K4" s="195">
        <f>AE21</f>
        <v>25</v>
      </c>
      <c r="L4" s="198" t="s">
        <v>89</v>
      </c>
      <c r="R4" s="197"/>
      <c r="S4" s="3"/>
      <c r="T4" s="3"/>
      <c r="U4"/>
      <c r="V4"/>
      <c r="W4"/>
      <c r="X4"/>
      <c r="Y4"/>
      <c r="Z4"/>
      <c r="AA4"/>
      <c r="AB4" s="3"/>
    </row>
    <row r="5" spans="1:28" s="24" customFormat="1" ht="13.5" customHeight="1">
      <c r="A5" s="49"/>
      <c r="B5" s="50"/>
      <c r="C5" s="50"/>
      <c r="D5" s="50"/>
      <c r="E5" s="50"/>
      <c r="F5" s="50"/>
      <c r="G5" s="50"/>
      <c r="H5" s="51"/>
      <c r="I5"/>
      <c r="J5" s="3"/>
      <c r="K5" s="199">
        <f>SUM(K3:K4)</f>
        <v>44.86781258333333</v>
      </c>
      <c r="L5" s="200" t="s">
        <v>54</v>
      </c>
      <c r="M5" s="27"/>
      <c r="N5" s="27"/>
      <c r="O5" s="27"/>
      <c r="P5" s="27"/>
      <c r="Q5" s="27"/>
      <c r="R5" s="218"/>
      <c r="S5" s="3"/>
      <c r="T5" s="3"/>
      <c r="U5"/>
      <c r="V5"/>
      <c r="W5"/>
      <c r="X5"/>
      <c r="Y5"/>
      <c r="Z5"/>
      <c r="AA5"/>
      <c r="AB5" s="3"/>
    </row>
    <row r="6" spans="1:28" s="24" customFormat="1" ht="18.75" customHeight="1">
      <c r="A6" s="52" t="s">
        <v>76</v>
      </c>
      <c r="B6" s="53"/>
      <c r="C6" s="54"/>
      <c r="D6" s="54"/>
      <c r="E6" s="54"/>
      <c r="F6" s="54"/>
      <c r="G6" s="54"/>
      <c r="H6" s="55"/>
      <c r="I6"/>
      <c r="J6" s="23"/>
      <c r="K6" s="201">
        <f>AF25</f>
        <v>34.95147994632401</v>
      </c>
      <c r="L6" s="194" t="s">
        <v>90</v>
      </c>
      <c r="M6" s="209"/>
      <c r="N6" s="209"/>
      <c r="O6" s="209"/>
      <c r="P6" s="209"/>
      <c r="Q6" s="209"/>
      <c r="R6" s="220"/>
      <c r="S6" s="3"/>
      <c r="T6" s="3"/>
      <c r="U6"/>
      <c r="V6"/>
      <c r="W6"/>
      <c r="X6"/>
      <c r="Y6"/>
      <c r="Z6"/>
      <c r="AA6"/>
      <c r="AB6" s="3"/>
    </row>
    <row r="7" spans="1:28" s="24" customFormat="1" ht="18.75" customHeight="1">
      <c r="A7" s="52" t="s">
        <v>77</v>
      </c>
      <c r="B7" s="53"/>
      <c r="C7" s="54"/>
      <c r="D7" s="54"/>
      <c r="E7" s="54"/>
      <c r="F7" s="54"/>
      <c r="G7" s="54"/>
      <c r="H7" s="55"/>
      <c r="I7"/>
      <c r="J7" s="23"/>
      <c r="K7" s="199">
        <v>-5</v>
      </c>
      <c r="L7" s="203" t="s">
        <v>143</v>
      </c>
      <c r="M7" s="210"/>
      <c r="N7" s="210"/>
      <c r="O7" s="210"/>
      <c r="P7" s="210"/>
      <c r="Q7" s="210"/>
      <c r="R7" s="218"/>
      <c r="S7" s="3"/>
      <c r="T7" s="3"/>
      <c r="U7"/>
      <c r="V7"/>
      <c r="W7"/>
      <c r="X7"/>
      <c r="Y7"/>
      <c r="Z7"/>
      <c r="AA7"/>
      <c r="AB7" s="3"/>
    </row>
    <row r="8" spans="1:29" s="24" customFormat="1" ht="13.5" customHeight="1" thickBot="1">
      <c r="A8" s="57"/>
      <c r="B8" s="58"/>
      <c r="C8" s="59"/>
      <c r="D8" s="59"/>
      <c r="E8" s="59"/>
      <c r="F8" s="59"/>
      <c r="G8" s="59"/>
      <c r="H8" s="106"/>
      <c r="I8"/>
      <c r="J8" s="23"/>
      <c r="K8" s="199">
        <f>SUM(K6:K7)</f>
        <v>29.951479946324007</v>
      </c>
      <c r="L8" s="221" t="s">
        <v>55</v>
      </c>
      <c r="M8" s="210"/>
      <c r="N8" s="210"/>
      <c r="O8" s="210"/>
      <c r="P8" s="210"/>
      <c r="Q8" s="210"/>
      <c r="R8" s="218"/>
      <c r="S8" s="3"/>
      <c r="T8" s="3"/>
      <c r="U8"/>
      <c r="V8"/>
      <c r="W8"/>
      <c r="X8"/>
      <c r="Y8"/>
      <c r="Z8"/>
      <c r="AA8"/>
      <c r="AB8" s="3"/>
      <c r="AC8" s="4"/>
    </row>
    <row r="9" spans="5:29" s="24" customFormat="1" ht="12.75" customHeight="1">
      <c r="E9" s="25"/>
      <c r="R9" s="23"/>
      <c r="S9" s="3"/>
      <c r="T9" s="3"/>
      <c r="U9"/>
      <c r="V9"/>
      <c r="W9"/>
      <c r="X9"/>
      <c r="Y9"/>
      <c r="Z9"/>
      <c r="AA9"/>
      <c r="AB9" s="3"/>
      <c r="AC9" s="4"/>
    </row>
    <row r="10" spans="1:28" s="24" customFormat="1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3"/>
      <c r="S10" s="3"/>
      <c r="T10" s="3"/>
      <c r="U10" s="3"/>
      <c r="V10" s="3"/>
      <c r="W10" s="3"/>
      <c r="Y10" s="3"/>
      <c r="Z10" s="3"/>
      <c r="AA10" s="3"/>
      <c r="AB10" s="3"/>
    </row>
    <row r="11" spans="1:27" s="174" customFormat="1" ht="12.75" customHeight="1">
      <c r="A11" s="72">
        <v>-1</v>
      </c>
      <c r="B11" s="78"/>
      <c r="C11" s="74"/>
      <c r="D11" s="74"/>
      <c r="E11" s="75"/>
      <c r="F11" s="76">
        <f>+A11-1</f>
        <v>-2</v>
      </c>
      <c r="G11" s="76">
        <f>+F11-1</f>
        <v>-3</v>
      </c>
      <c r="H11" s="76">
        <f>+G11-1</f>
        <v>-4</v>
      </c>
      <c r="I11" s="76">
        <f>+H11-1</f>
        <v>-5</v>
      </c>
      <c r="J11" s="76"/>
      <c r="K11" s="76">
        <f>I11-1</f>
        <v>-6</v>
      </c>
      <c r="L11" s="76">
        <f aca="true" t="shared" si="0" ref="L11:S11">K11-1</f>
        <v>-7</v>
      </c>
      <c r="M11" s="76">
        <f t="shared" si="0"/>
        <v>-8</v>
      </c>
      <c r="N11" s="76">
        <f t="shared" si="0"/>
        <v>-9</v>
      </c>
      <c r="O11" s="76">
        <f t="shared" si="0"/>
        <v>-10</v>
      </c>
      <c r="P11" s="76">
        <f t="shared" si="0"/>
        <v>-11</v>
      </c>
      <c r="Q11" s="76">
        <f t="shared" si="0"/>
        <v>-12</v>
      </c>
      <c r="R11" s="76">
        <f>Q11-1</f>
        <v>-13</v>
      </c>
      <c r="S11" s="76">
        <f t="shared" si="0"/>
        <v>-14</v>
      </c>
      <c r="T11" s="73"/>
      <c r="U11" s="77"/>
      <c r="V11" s="77"/>
      <c r="W11" s="77"/>
      <c r="X11" s="77"/>
      <c r="Y11" s="173"/>
      <c r="Z11" s="173"/>
      <c r="AA11" s="173"/>
    </row>
    <row r="12" spans="1:27" s="24" customFormat="1" ht="13.5" thickBot="1">
      <c r="A12" s="3"/>
      <c r="B12" s="26"/>
      <c r="C12" s="26"/>
      <c r="D12" s="26"/>
      <c r="E12" s="39"/>
      <c r="F12" s="26"/>
      <c r="G12" s="26"/>
      <c r="H12" s="26"/>
      <c r="I12" s="26"/>
      <c r="J12" s="23"/>
      <c r="T12"/>
      <c r="U12" s="3"/>
      <c r="V12" s="3"/>
      <c r="W12" s="3"/>
      <c r="X12" s="3"/>
      <c r="Y12" s="175"/>
      <c r="Z12" s="175"/>
      <c r="AA12" s="175"/>
    </row>
    <row r="13" spans="1:24" s="24" customFormat="1" ht="12.75" customHeight="1">
      <c r="A13" s="61"/>
      <c r="B13" s="62"/>
      <c r="C13" s="62"/>
      <c r="D13" s="63"/>
      <c r="E13" s="39"/>
      <c r="F13" s="61"/>
      <c r="G13" s="82" t="s">
        <v>56</v>
      </c>
      <c r="H13" s="82" t="s">
        <v>60</v>
      </c>
      <c r="I13" s="82"/>
      <c r="J13" s="17"/>
      <c r="K13" s="87"/>
      <c r="L13" s="88"/>
      <c r="M13" s="88"/>
      <c r="N13" s="88"/>
      <c r="O13" s="88"/>
      <c r="P13" s="88"/>
      <c r="Q13" s="88"/>
      <c r="R13" s="82" t="s">
        <v>48</v>
      </c>
      <c r="S13" s="83" t="s">
        <v>58</v>
      </c>
      <c r="T13"/>
      <c r="U13" s="3"/>
      <c r="V13" s="3"/>
      <c r="W13" s="3"/>
      <c r="X13" s="3"/>
    </row>
    <row r="14" spans="1:20" s="24" customFormat="1" ht="12.75" customHeight="1">
      <c r="A14" s="103" t="s">
        <v>2</v>
      </c>
      <c r="B14" s="65"/>
      <c r="C14" s="65"/>
      <c r="D14" s="66"/>
      <c r="E14" s="31"/>
      <c r="F14" s="84"/>
      <c r="G14" s="68" t="s">
        <v>59</v>
      </c>
      <c r="H14" s="193" t="s">
        <v>80</v>
      </c>
      <c r="I14" s="68"/>
      <c r="J14" s="17"/>
      <c r="K14" s="84"/>
      <c r="L14" s="68"/>
      <c r="M14" s="68" t="s">
        <v>84</v>
      </c>
      <c r="N14" s="68" t="s">
        <v>58</v>
      </c>
      <c r="O14" s="68" t="s">
        <v>14</v>
      </c>
      <c r="P14" s="68"/>
      <c r="Q14" s="68"/>
      <c r="R14" s="68" t="s">
        <v>58</v>
      </c>
      <c r="S14" s="69" t="s">
        <v>4</v>
      </c>
      <c r="T14"/>
    </row>
    <row r="15" spans="1:24" s="24" customFormat="1" ht="12.75" customHeight="1">
      <c r="A15" s="64"/>
      <c r="B15" s="67"/>
      <c r="C15" s="65"/>
      <c r="D15" s="66"/>
      <c r="E15" s="31"/>
      <c r="F15" s="84" t="s">
        <v>6</v>
      </c>
      <c r="G15" s="68" t="s">
        <v>61</v>
      </c>
      <c r="H15" s="68" t="s">
        <v>81</v>
      </c>
      <c r="I15" s="68"/>
      <c r="J15" s="17"/>
      <c r="K15" s="84"/>
      <c r="L15" s="68" t="s">
        <v>84</v>
      </c>
      <c r="M15" s="68" t="s">
        <v>85</v>
      </c>
      <c r="N15" s="68" t="s">
        <v>110</v>
      </c>
      <c r="O15" s="68" t="s">
        <v>50</v>
      </c>
      <c r="P15" s="68"/>
      <c r="Q15" s="68"/>
      <c r="R15" s="68" t="s">
        <v>5</v>
      </c>
      <c r="S15" s="69" t="s">
        <v>3</v>
      </c>
      <c r="T15"/>
      <c r="U15" s="132"/>
      <c r="V15" s="132"/>
      <c r="W15" s="3"/>
      <c r="X15" s="3"/>
    </row>
    <row r="16" spans="1:33" s="24" customFormat="1" ht="12.75" customHeight="1">
      <c r="A16" s="64"/>
      <c r="B16" s="68" t="str">
        <f>data!J5</f>
        <v>Dec.</v>
      </c>
      <c r="C16" s="67"/>
      <c r="D16" s="69" t="str">
        <f>data!K5</f>
        <v>Nov.</v>
      </c>
      <c r="E16" s="31"/>
      <c r="F16" s="84" t="s">
        <v>11</v>
      </c>
      <c r="G16" s="68" t="s">
        <v>78</v>
      </c>
      <c r="H16" s="68" t="s">
        <v>78</v>
      </c>
      <c r="I16" s="68" t="s">
        <v>3</v>
      </c>
      <c r="J16" s="17"/>
      <c r="K16" s="84" t="s">
        <v>60</v>
      </c>
      <c r="L16" s="68" t="s">
        <v>85</v>
      </c>
      <c r="M16" s="68" t="s">
        <v>86</v>
      </c>
      <c r="N16" s="68" t="s">
        <v>20</v>
      </c>
      <c r="O16" s="68" t="s">
        <v>51</v>
      </c>
      <c r="P16" s="68" t="s">
        <v>120</v>
      </c>
      <c r="Q16" s="68" t="s">
        <v>103</v>
      </c>
      <c r="R16" s="68" t="s">
        <v>7</v>
      </c>
      <c r="S16" s="69" t="s">
        <v>5</v>
      </c>
      <c r="T16"/>
      <c r="U16" s="143"/>
      <c r="V16" s="143"/>
      <c r="AA16" s="132"/>
      <c r="AB16" s="132"/>
      <c r="AC16" s="132"/>
      <c r="AD16" s="132">
        <v>12</v>
      </c>
      <c r="AE16" s="132"/>
      <c r="AF16" s="132"/>
      <c r="AG16" s="132"/>
    </row>
    <row r="17" spans="1:37" s="24" customFormat="1" ht="12.75" customHeight="1" thickBot="1">
      <c r="A17" s="70" t="s">
        <v>8</v>
      </c>
      <c r="B17" s="110" t="str">
        <f>data!J7</f>
        <v>1st</v>
      </c>
      <c r="C17" s="60" t="s">
        <v>10</v>
      </c>
      <c r="D17" s="71" t="str">
        <f>data!K7</f>
        <v>30th</v>
      </c>
      <c r="E17" s="32"/>
      <c r="F17" s="70" t="s">
        <v>23</v>
      </c>
      <c r="G17" s="85" t="s">
        <v>79</v>
      </c>
      <c r="H17" s="85" t="s">
        <v>79</v>
      </c>
      <c r="I17" s="85" t="s">
        <v>57</v>
      </c>
      <c r="J17" s="17"/>
      <c r="K17" s="70" t="s">
        <v>19</v>
      </c>
      <c r="L17" s="85" t="s">
        <v>57</v>
      </c>
      <c r="M17" s="85" t="s">
        <v>87</v>
      </c>
      <c r="N17" s="85" t="s">
        <v>24</v>
      </c>
      <c r="O17" s="85" t="s">
        <v>52</v>
      </c>
      <c r="P17" s="85" t="s">
        <v>7</v>
      </c>
      <c r="Q17" s="85" t="s">
        <v>7</v>
      </c>
      <c r="R17" s="85" t="s">
        <v>12</v>
      </c>
      <c r="S17" s="86" t="s">
        <v>7</v>
      </c>
      <c r="T17"/>
      <c r="U17" s="12"/>
      <c r="V17" s="12" t="s">
        <v>45</v>
      </c>
      <c r="W17" s="143"/>
      <c r="X17" s="143"/>
      <c r="AA17" s="132"/>
      <c r="AB17" s="132"/>
      <c r="AC17" s="132"/>
      <c r="AD17" s="132">
        <v>2</v>
      </c>
      <c r="AE17" s="132"/>
      <c r="AF17" s="132"/>
      <c r="AG17" s="132"/>
      <c r="AI17" s="230">
        <v>24</v>
      </c>
      <c r="AJ17" s="230">
        <v>10</v>
      </c>
      <c r="AK17" s="230" t="s">
        <v>104</v>
      </c>
    </row>
    <row r="18" spans="1:37" s="24" customFormat="1" ht="12.75" customHeight="1">
      <c r="A18" s="3"/>
      <c r="B18" s="2"/>
      <c r="C18" s="28"/>
      <c r="D18" s="2"/>
      <c r="E18" s="33"/>
      <c r="F18" s="1"/>
      <c r="G18" s="3"/>
      <c r="H18" s="3"/>
      <c r="I18" s="1"/>
      <c r="J18" s="34"/>
      <c r="K18" s="1"/>
      <c r="L18" s="1"/>
      <c r="M18" s="1"/>
      <c r="N18" s="1"/>
      <c r="O18" s="1"/>
      <c r="P18" s="1"/>
      <c r="Q18" s="1"/>
      <c r="R18" s="3"/>
      <c r="S18" s="3"/>
      <c r="T18"/>
      <c r="U18" s="7"/>
      <c r="V18" s="176" t="s">
        <v>40</v>
      </c>
      <c r="W18" s="177" t="s">
        <v>35</v>
      </c>
      <c r="X18" s="184" t="s">
        <v>46</v>
      </c>
      <c r="Y18" s="184" t="s">
        <v>88</v>
      </c>
      <c r="Z18" s="216"/>
      <c r="AA18" s="231"/>
      <c r="AB18" s="242"/>
      <c r="AC18" s="242"/>
      <c r="AD18" s="242" t="s">
        <v>19</v>
      </c>
      <c r="AE18" s="242" t="s">
        <v>16</v>
      </c>
      <c r="AF18" s="242"/>
      <c r="AG18" s="132"/>
      <c r="AI18" s="231" t="s">
        <v>117</v>
      </c>
      <c r="AJ18" s="231" t="s">
        <v>118</v>
      </c>
      <c r="AK18" s="232"/>
    </row>
    <row r="19" spans="1:37" s="24" customFormat="1" ht="12.75" customHeight="1">
      <c r="A19" s="79">
        <v>1</v>
      </c>
      <c r="B19" s="80">
        <f>data!J8</f>
        <v>2001</v>
      </c>
      <c r="C19" s="81" t="s">
        <v>10</v>
      </c>
      <c r="D19" s="79">
        <f>data!K8</f>
        <v>2002</v>
      </c>
      <c r="F19" s="141">
        <f>ELO!F18</f>
        <v>33000</v>
      </c>
      <c r="G19" s="29">
        <f>ELO!J18</f>
        <v>21.168625000000002</v>
      </c>
      <c r="H19" s="29">
        <f>V19+Y19</f>
        <v>17</v>
      </c>
      <c r="I19" s="35">
        <f>G19-H19</f>
        <v>4.168625000000002</v>
      </c>
      <c r="J19" s="29"/>
      <c r="K19" s="105">
        <f>V19</f>
        <v>17</v>
      </c>
      <c r="L19" s="35">
        <f>-PMT(Nper/12,120,I31)*12</f>
        <v>1.1061828119047088</v>
      </c>
      <c r="M19" s="35">
        <f>PMT(Nper/12,120,K8)*12</f>
        <v>-4.456265848747296</v>
      </c>
      <c r="N19" s="91">
        <f>SUM(K19:M19)</f>
        <v>13.649916963157413</v>
      </c>
      <c r="O19" s="215">
        <f>Y19</f>
        <v>0</v>
      </c>
      <c r="P19" s="215">
        <f>'Renew LL'!AH20</f>
        <v>1.45</v>
      </c>
      <c r="Q19" s="275">
        <f>(AK19/12*1+AK20/12*11)/$F$19</f>
        <v>1.9090909090909092</v>
      </c>
      <c r="R19" s="91">
        <f aca="true" t="shared" si="1" ref="R19:R28">SUM(N19:Q19)</f>
        <v>17.009007872248322</v>
      </c>
      <c r="S19" s="115">
        <f aca="true" t="shared" si="2" ref="S19:S28">R19*F19</f>
        <v>561297.2597841946</v>
      </c>
      <c r="T19" s="4"/>
      <c r="U19" s="12">
        <v>2001</v>
      </c>
      <c r="V19" s="170">
        <v>17</v>
      </c>
      <c r="W19" s="226">
        <f>ELO!AA18</f>
        <v>6.5</v>
      </c>
      <c r="X19" s="38">
        <v>0</v>
      </c>
      <c r="Y19" s="172">
        <f>X19/12*1+X20/12*11</f>
        <v>0</v>
      </c>
      <c r="Z19" s="172"/>
      <c r="AA19" s="12">
        <f>U19</f>
        <v>2001</v>
      </c>
      <c r="AB19" s="132"/>
      <c r="AC19" s="132"/>
      <c r="AD19" s="132"/>
      <c r="AE19" s="132"/>
      <c r="AF19" s="29">
        <f>SUM(AD19:AE19)</f>
        <v>0</v>
      </c>
      <c r="AG19" s="132"/>
      <c r="AI19" s="228">
        <v>125</v>
      </c>
      <c r="AJ19" s="228">
        <v>225</v>
      </c>
      <c r="AK19" s="258">
        <f>((AI19*$AI$17)+(AJ19*$AJ$17))*12</f>
        <v>63000</v>
      </c>
    </row>
    <row r="20" spans="1:37" s="27" customFormat="1" ht="12.75" customHeight="1">
      <c r="A20" s="117">
        <f>A19+1</f>
        <v>2</v>
      </c>
      <c r="B20" s="117">
        <f aca="true" t="shared" si="3" ref="B20:B28">+B19+1</f>
        <v>2002</v>
      </c>
      <c r="C20" s="118" t="s">
        <v>10</v>
      </c>
      <c r="D20" s="117">
        <f aca="true" t="shared" si="4" ref="D20:D28">+D19+1</f>
        <v>2003</v>
      </c>
      <c r="F20" s="119">
        <f aca="true" t="shared" si="5" ref="F20:F28">F19</f>
        <v>33000</v>
      </c>
      <c r="G20" s="120">
        <f>ELO!J19</f>
        <v>21.41368375</v>
      </c>
      <c r="H20" s="120">
        <f>V20+Y20</f>
        <v>17.1841125</v>
      </c>
      <c r="I20" s="121">
        <f>G20-H20</f>
        <v>4.229571249999999</v>
      </c>
      <c r="J20" s="120"/>
      <c r="K20" s="123">
        <f aca="true" t="shared" si="6" ref="K20:K28">V20</f>
        <v>17</v>
      </c>
      <c r="L20" s="121">
        <f>L19</f>
        <v>1.1061828119047088</v>
      </c>
      <c r="M20" s="121">
        <f>M19</f>
        <v>-4.456265848747296</v>
      </c>
      <c r="N20" s="126">
        <f aca="true" t="shared" si="7" ref="N20:N28">SUM(K20:M20)</f>
        <v>13.649916963157413</v>
      </c>
      <c r="O20" s="217">
        <f aca="true" t="shared" si="8" ref="O20:O28">Y20</f>
        <v>0.18411249999999998</v>
      </c>
      <c r="P20" s="217">
        <f>'Renew LL'!AH21</f>
        <v>1.4935</v>
      </c>
      <c r="Q20" s="276">
        <f aca="true" t="shared" si="9" ref="Q20:Q28">(AK20/12*1+AK21/12*11)/$F$19</f>
        <v>1.9090909090909092</v>
      </c>
      <c r="R20" s="126">
        <f t="shared" si="1"/>
        <v>17.23662037224832</v>
      </c>
      <c r="S20" s="127">
        <f t="shared" si="2"/>
        <v>568808.4722841945</v>
      </c>
      <c r="T20" s="8"/>
      <c r="U20" s="7">
        <f aca="true" t="shared" si="10" ref="U20:U28">U19+1</f>
        <v>2002</v>
      </c>
      <c r="V20" s="236">
        <f>V19</f>
        <v>17</v>
      </c>
      <c r="W20" s="234">
        <f>W19*(1+cpi)</f>
        <v>6.695</v>
      </c>
      <c r="X20" s="234">
        <f>W20-$W$20</f>
        <v>0</v>
      </c>
      <c r="Y20" s="237">
        <f aca="true" t="shared" si="11" ref="Y20:Y28">X20/12*1+X21/12*11</f>
        <v>0.18411249999999998</v>
      </c>
      <c r="Z20" s="237"/>
      <c r="AA20" s="7">
        <f aca="true" t="shared" si="12" ref="AA20:AA28">U20</f>
        <v>2002</v>
      </c>
      <c r="AB20" s="242"/>
      <c r="AC20" s="242"/>
      <c r="AD20" s="242"/>
      <c r="AE20" s="242"/>
      <c r="AF20" s="120">
        <f>SUM(AD20:AE20)</f>
        <v>0</v>
      </c>
      <c r="AG20" s="242"/>
      <c r="AI20" s="241">
        <f aca="true" t="shared" si="13" ref="AI20:AJ22">AI19</f>
        <v>125</v>
      </c>
      <c r="AJ20" s="241">
        <f t="shared" si="13"/>
        <v>225</v>
      </c>
      <c r="AK20" s="260">
        <f>((AI20*$AI$17)+(AJ20*$AJ$17))*12</f>
        <v>63000</v>
      </c>
    </row>
    <row r="21" spans="1:37" s="24" customFormat="1" ht="12.75" customHeight="1">
      <c r="A21" s="79">
        <f aca="true" t="shared" si="14" ref="A21:A26">A20+1</f>
        <v>3</v>
      </c>
      <c r="B21" s="79">
        <f t="shared" si="3"/>
        <v>2003</v>
      </c>
      <c r="C21" s="81" t="s">
        <v>10</v>
      </c>
      <c r="D21" s="79">
        <f t="shared" si="4"/>
        <v>2004</v>
      </c>
      <c r="F21" s="9">
        <f t="shared" si="5"/>
        <v>33000</v>
      </c>
      <c r="G21" s="29"/>
      <c r="H21" s="29"/>
      <c r="I21" s="35"/>
      <c r="J21" s="29"/>
      <c r="K21" s="105">
        <f t="shared" si="6"/>
        <v>17</v>
      </c>
      <c r="L21" s="35">
        <f aca="true" t="shared" si="15" ref="L21:M27">L20</f>
        <v>1.1061828119047088</v>
      </c>
      <c r="M21" s="35">
        <f t="shared" si="15"/>
        <v>-4.456265848747296</v>
      </c>
      <c r="N21" s="91">
        <f t="shared" si="7"/>
        <v>13.649916963157413</v>
      </c>
      <c r="O21" s="215">
        <f t="shared" si="8"/>
        <v>0.39048587499999976</v>
      </c>
      <c r="P21" s="215">
        <f>'Renew LL'!AH22</f>
        <v>1.538305</v>
      </c>
      <c r="Q21" s="275">
        <f t="shared" si="9"/>
        <v>1.9090909090909092</v>
      </c>
      <c r="R21" s="91">
        <f t="shared" si="1"/>
        <v>17.48779874724832</v>
      </c>
      <c r="S21" s="115">
        <f t="shared" si="2"/>
        <v>577097.3586591945</v>
      </c>
      <c r="T21" s="4"/>
      <c r="U21" s="12">
        <f t="shared" si="10"/>
        <v>2003</v>
      </c>
      <c r="V21" s="170">
        <f>V20</f>
        <v>17</v>
      </c>
      <c r="W21" s="38">
        <f aca="true" t="shared" si="16" ref="W21:W29">W20*(1+cpi)</f>
        <v>6.89585</v>
      </c>
      <c r="X21" s="234">
        <f aca="true" t="shared" si="17" ref="X21:X29">W21-$W$20</f>
        <v>0.20084999999999997</v>
      </c>
      <c r="Y21" s="172">
        <f t="shared" si="11"/>
        <v>0.39048587499999976</v>
      </c>
      <c r="Z21" s="172"/>
      <c r="AA21" s="12">
        <f t="shared" si="12"/>
        <v>2003</v>
      </c>
      <c r="AB21" s="29">
        <f>W21-$W$21</f>
        <v>0</v>
      </c>
      <c r="AC21" s="29">
        <f>AB21+V21</f>
        <v>17</v>
      </c>
      <c r="AD21" s="29">
        <f>AC21/12*AD16</f>
        <v>17</v>
      </c>
      <c r="AE21" s="29">
        <v>25</v>
      </c>
      <c r="AF21" s="29">
        <f>SUM(AD21:AE21)</f>
        <v>42</v>
      </c>
      <c r="AG21" s="132"/>
      <c r="AI21" s="228">
        <f t="shared" si="13"/>
        <v>125</v>
      </c>
      <c r="AJ21" s="228">
        <f t="shared" si="13"/>
        <v>225</v>
      </c>
      <c r="AK21" s="258">
        <f>((AI21*$AI$17)+(AJ21*$AJ$17))*12</f>
        <v>63000</v>
      </c>
    </row>
    <row r="22" spans="1:37" s="24" customFormat="1" ht="12.75" customHeight="1">
      <c r="A22" s="79">
        <f t="shared" si="14"/>
        <v>4</v>
      </c>
      <c r="B22" s="79">
        <f t="shared" si="3"/>
        <v>2004</v>
      </c>
      <c r="C22" s="81" t="s">
        <v>10</v>
      </c>
      <c r="D22" s="79">
        <f t="shared" si="4"/>
        <v>2005</v>
      </c>
      <c r="F22" s="9">
        <f t="shared" si="5"/>
        <v>33000</v>
      </c>
      <c r="G22" s="29"/>
      <c r="H22" s="29"/>
      <c r="I22" s="35"/>
      <c r="J22" s="29"/>
      <c r="K22" s="105">
        <f t="shared" si="6"/>
        <v>17</v>
      </c>
      <c r="L22" s="35">
        <f t="shared" si="15"/>
        <v>1.1061828119047088</v>
      </c>
      <c r="M22" s="35">
        <f t="shared" si="15"/>
        <v>-4.456265848747296</v>
      </c>
      <c r="N22" s="91">
        <f t="shared" si="7"/>
        <v>13.649916963157413</v>
      </c>
      <c r="O22" s="215">
        <f t="shared" si="8"/>
        <v>0.6030504512499998</v>
      </c>
      <c r="P22" s="215">
        <f>'Renew LL'!AH23</f>
        <v>1.58445415</v>
      </c>
      <c r="Q22" s="275">
        <f t="shared" si="9"/>
        <v>1.9090909090909092</v>
      </c>
      <c r="R22" s="91">
        <f t="shared" si="1"/>
        <v>17.746512473498324</v>
      </c>
      <c r="S22" s="115">
        <f t="shared" si="2"/>
        <v>585634.9116254447</v>
      </c>
      <c r="T22" s="4"/>
      <c r="U22" s="12">
        <f t="shared" si="10"/>
        <v>2004</v>
      </c>
      <c r="V22" s="170">
        <f>V21</f>
        <v>17</v>
      </c>
      <c r="W22" s="38">
        <f t="shared" si="16"/>
        <v>7.1027255</v>
      </c>
      <c r="X22" s="234">
        <f t="shared" si="17"/>
        <v>0.40772549999999974</v>
      </c>
      <c r="Y22" s="172">
        <f t="shared" si="11"/>
        <v>0.6030504512499998</v>
      </c>
      <c r="Z22" s="172"/>
      <c r="AA22" s="12">
        <f t="shared" si="12"/>
        <v>2004</v>
      </c>
      <c r="AB22" s="29">
        <f aca="true" t="shared" si="18" ref="AB22:AB28">W22-$W$21</f>
        <v>0.20687549999999977</v>
      </c>
      <c r="AC22" s="29">
        <f>AB22+V22</f>
        <v>17.2068755</v>
      </c>
      <c r="AD22" s="29">
        <f>AC22/12*AD17</f>
        <v>2.867812583333333</v>
      </c>
      <c r="AF22" s="29">
        <f>SUM(AD22:AE22)</f>
        <v>2.867812583333333</v>
      </c>
      <c r="AG22" s="132"/>
      <c r="AI22" s="228">
        <f t="shared" si="13"/>
        <v>125</v>
      </c>
      <c r="AJ22" s="228">
        <f t="shared" si="13"/>
        <v>225</v>
      </c>
      <c r="AK22" s="258">
        <f>((AI22*$AI$17)+(AJ22*$AJ$17))*12</f>
        <v>63000</v>
      </c>
    </row>
    <row r="23" spans="1:37" s="24" customFormat="1" ht="12.75" customHeight="1">
      <c r="A23" s="79">
        <f t="shared" si="14"/>
        <v>5</v>
      </c>
      <c r="B23" s="79">
        <f t="shared" si="3"/>
        <v>2005</v>
      </c>
      <c r="C23" s="81" t="s">
        <v>10</v>
      </c>
      <c r="D23" s="79">
        <f t="shared" si="4"/>
        <v>2006</v>
      </c>
      <c r="F23" s="9">
        <f t="shared" si="5"/>
        <v>33000</v>
      </c>
      <c r="G23" s="29"/>
      <c r="H23" s="29"/>
      <c r="I23" s="35"/>
      <c r="J23" s="29"/>
      <c r="K23" s="105">
        <f t="shared" si="6"/>
        <v>17</v>
      </c>
      <c r="L23" s="35">
        <f t="shared" si="15"/>
        <v>1.1061828119047088</v>
      </c>
      <c r="M23" s="35">
        <f t="shared" si="15"/>
        <v>-4.456265848747296</v>
      </c>
      <c r="N23" s="91">
        <f t="shared" si="7"/>
        <v>13.649916963157413</v>
      </c>
      <c r="O23" s="215">
        <f t="shared" si="8"/>
        <v>0.8219919647875</v>
      </c>
      <c r="P23" s="215">
        <f>'Renew LL'!AH24</f>
        <v>1.6319877745</v>
      </c>
      <c r="Q23" s="275">
        <f t="shared" si="9"/>
        <v>1.9090909090909092</v>
      </c>
      <c r="R23" s="91">
        <f t="shared" si="1"/>
        <v>18.012987611535824</v>
      </c>
      <c r="S23" s="115">
        <f t="shared" si="2"/>
        <v>594428.5911806822</v>
      </c>
      <c r="T23" s="4"/>
      <c r="U23" s="12">
        <f t="shared" si="10"/>
        <v>2005</v>
      </c>
      <c r="V23" s="170">
        <f>V22</f>
        <v>17</v>
      </c>
      <c r="W23" s="38">
        <f t="shared" si="16"/>
        <v>7.315807265</v>
      </c>
      <c r="X23" s="234">
        <f t="shared" si="17"/>
        <v>0.6208072649999998</v>
      </c>
      <c r="Y23" s="172">
        <f t="shared" si="11"/>
        <v>0.8219919647875</v>
      </c>
      <c r="Z23" s="172"/>
      <c r="AA23" s="12">
        <f t="shared" si="12"/>
        <v>2005</v>
      </c>
      <c r="AB23" s="29">
        <f t="shared" si="18"/>
        <v>0.41995726499999986</v>
      </c>
      <c r="AC23" s="29">
        <f aca="true" t="shared" si="19" ref="AC23:AC28">AB23+V23</f>
        <v>17.419957265</v>
      </c>
      <c r="AD23" s="132"/>
      <c r="AE23" s="132"/>
      <c r="AF23" s="29"/>
      <c r="AG23" s="132"/>
      <c r="AI23" s="228">
        <f aca="true" t="shared" si="20" ref="AI23:AI28">AI22</f>
        <v>125</v>
      </c>
      <c r="AJ23" s="228">
        <f aca="true" t="shared" si="21" ref="AJ23:AJ28">AJ22</f>
        <v>225</v>
      </c>
      <c r="AK23" s="258">
        <f aca="true" t="shared" si="22" ref="AK23:AK28">((AI23*$AI$17)+(AJ23*$AJ$17))*12</f>
        <v>63000</v>
      </c>
    </row>
    <row r="24" spans="1:37" s="24" customFormat="1" ht="12.75" customHeight="1">
      <c r="A24" s="79">
        <f t="shared" si="14"/>
        <v>6</v>
      </c>
      <c r="B24" s="79">
        <f t="shared" si="3"/>
        <v>2006</v>
      </c>
      <c r="C24" s="81" t="s">
        <v>10</v>
      </c>
      <c r="D24" s="79">
        <f t="shared" si="4"/>
        <v>2007</v>
      </c>
      <c r="F24" s="9">
        <f t="shared" si="5"/>
        <v>33000</v>
      </c>
      <c r="G24" s="29"/>
      <c r="H24" s="29"/>
      <c r="I24" s="35"/>
      <c r="J24" s="29"/>
      <c r="K24" s="105">
        <f t="shared" si="6"/>
        <v>18</v>
      </c>
      <c r="L24" s="35">
        <f t="shared" si="15"/>
        <v>1.1061828119047088</v>
      </c>
      <c r="M24" s="35">
        <f t="shared" si="15"/>
        <v>-4.456265848747296</v>
      </c>
      <c r="N24" s="91">
        <f t="shared" si="7"/>
        <v>14.649916963157413</v>
      </c>
      <c r="O24" s="215">
        <f t="shared" si="8"/>
        <v>1.0475017237311253</v>
      </c>
      <c r="P24" s="215">
        <f>'Renew LL'!AH25</f>
        <v>1.680947407735</v>
      </c>
      <c r="Q24" s="275">
        <f t="shared" si="9"/>
        <v>1.9090909090909092</v>
      </c>
      <c r="R24" s="91">
        <f t="shared" si="1"/>
        <v>19.287457003714447</v>
      </c>
      <c r="S24" s="115">
        <f t="shared" si="2"/>
        <v>636486.0811225767</v>
      </c>
      <c r="T24" s="4"/>
      <c r="U24" s="12">
        <f t="shared" si="10"/>
        <v>2006</v>
      </c>
      <c r="V24" s="170">
        <v>18</v>
      </c>
      <c r="W24" s="38">
        <f t="shared" si="16"/>
        <v>7.53528148295</v>
      </c>
      <c r="X24" s="234">
        <f t="shared" si="17"/>
        <v>0.84028148295</v>
      </c>
      <c r="Y24" s="172">
        <f t="shared" si="11"/>
        <v>1.0475017237311253</v>
      </c>
      <c r="Z24" s="172"/>
      <c r="AA24" s="12">
        <f t="shared" si="12"/>
        <v>2006</v>
      </c>
      <c r="AB24" s="29">
        <f t="shared" si="18"/>
        <v>0.6394314829500001</v>
      </c>
      <c r="AC24" s="29">
        <f t="shared" si="19"/>
        <v>18.639431482950002</v>
      </c>
      <c r="AD24" s="132"/>
      <c r="AE24" s="132"/>
      <c r="AF24" s="132"/>
      <c r="AG24" s="132"/>
      <c r="AI24" s="228">
        <f t="shared" si="20"/>
        <v>125</v>
      </c>
      <c r="AJ24" s="228">
        <f t="shared" si="21"/>
        <v>225</v>
      </c>
      <c r="AK24" s="258">
        <f t="shared" si="22"/>
        <v>63000</v>
      </c>
    </row>
    <row r="25" spans="1:37" s="24" customFormat="1" ht="12.75" customHeight="1">
      <c r="A25" s="79">
        <f t="shared" si="14"/>
        <v>7</v>
      </c>
      <c r="B25" s="79">
        <f t="shared" si="3"/>
        <v>2007</v>
      </c>
      <c r="C25" s="81" t="s">
        <v>10</v>
      </c>
      <c r="D25" s="79">
        <f t="shared" si="4"/>
        <v>2008</v>
      </c>
      <c r="F25" s="9">
        <f t="shared" si="5"/>
        <v>33000</v>
      </c>
      <c r="G25" s="29"/>
      <c r="H25" s="29"/>
      <c r="I25" s="35"/>
      <c r="J25" s="29"/>
      <c r="K25" s="105">
        <f t="shared" si="6"/>
        <v>18</v>
      </c>
      <c r="L25" s="35">
        <f t="shared" si="15"/>
        <v>1.1061828119047088</v>
      </c>
      <c r="M25" s="35">
        <f t="shared" si="15"/>
        <v>-4.456265848747296</v>
      </c>
      <c r="N25" s="91">
        <f t="shared" si="7"/>
        <v>14.649916963157413</v>
      </c>
      <c r="O25" s="215">
        <f t="shared" si="8"/>
        <v>1.2797767754430596</v>
      </c>
      <c r="P25" s="215">
        <f>'Renew LL'!AH26</f>
        <v>1.73137582996705</v>
      </c>
      <c r="Q25" s="275">
        <f t="shared" si="9"/>
        <v>1.9090909090909092</v>
      </c>
      <c r="R25" s="91">
        <f t="shared" si="1"/>
        <v>19.570160477658433</v>
      </c>
      <c r="S25" s="115">
        <f t="shared" si="2"/>
        <v>645815.2957627283</v>
      </c>
      <c r="T25" s="4"/>
      <c r="U25" s="12">
        <f t="shared" si="10"/>
        <v>2007</v>
      </c>
      <c r="V25" s="170">
        <f>V24</f>
        <v>18</v>
      </c>
      <c r="W25" s="38">
        <f t="shared" si="16"/>
        <v>7.761339927438501</v>
      </c>
      <c r="X25" s="234">
        <f t="shared" si="17"/>
        <v>1.0663399274385004</v>
      </c>
      <c r="Y25" s="172">
        <f t="shared" si="11"/>
        <v>1.2797767754430596</v>
      </c>
      <c r="Z25" s="172"/>
      <c r="AA25" s="12">
        <f t="shared" si="12"/>
        <v>2007</v>
      </c>
      <c r="AB25" s="29">
        <f t="shared" si="18"/>
        <v>0.8654899274385004</v>
      </c>
      <c r="AC25" s="29">
        <f t="shared" si="19"/>
        <v>18.8654899274385</v>
      </c>
      <c r="AD25" s="132"/>
      <c r="AE25" s="132"/>
      <c r="AF25" s="243">
        <f>NPV(NPV,AF19:AF22)</f>
        <v>34.95147994632401</v>
      </c>
      <c r="AG25" s="132" t="s">
        <v>92</v>
      </c>
      <c r="AI25" s="228">
        <f t="shared" si="20"/>
        <v>125</v>
      </c>
      <c r="AJ25" s="228">
        <f t="shared" si="21"/>
        <v>225</v>
      </c>
      <c r="AK25" s="258">
        <f t="shared" si="22"/>
        <v>63000</v>
      </c>
    </row>
    <row r="26" spans="1:37" s="24" customFormat="1" ht="12.75" customHeight="1">
      <c r="A26" s="79">
        <f t="shared" si="14"/>
        <v>8</v>
      </c>
      <c r="B26" s="79">
        <f t="shared" si="3"/>
        <v>2008</v>
      </c>
      <c r="C26" s="81" t="s">
        <v>10</v>
      </c>
      <c r="D26" s="79">
        <f t="shared" si="4"/>
        <v>2009</v>
      </c>
      <c r="F26" s="9">
        <f t="shared" si="5"/>
        <v>33000</v>
      </c>
      <c r="G26" s="29"/>
      <c r="H26" s="29"/>
      <c r="I26" s="35"/>
      <c r="J26" s="29"/>
      <c r="K26" s="105">
        <f t="shared" si="6"/>
        <v>18</v>
      </c>
      <c r="L26" s="35">
        <f t="shared" si="15"/>
        <v>1.1061828119047088</v>
      </c>
      <c r="M26" s="35">
        <f t="shared" si="15"/>
        <v>-4.456265848747296</v>
      </c>
      <c r="N26" s="91">
        <f t="shared" si="7"/>
        <v>14.649916963157413</v>
      </c>
      <c r="O26" s="215">
        <f t="shared" si="8"/>
        <v>1.5190200787063508</v>
      </c>
      <c r="P26" s="215">
        <f>'Renew LL'!AH27</f>
        <v>1.7833171048660617</v>
      </c>
      <c r="Q26" s="275">
        <f t="shared" si="9"/>
        <v>1.9090909090909092</v>
      </c>
      <c r="R26" s="91">
        <f t="shared" si="1"/>
        <v>19.861345055820735</v>
      </c>
      <c r="S26" s="115">
        <f t="shared" si="2"/>
        <v>655424.3868420842</v>
      </c>
      <c r="T26" s="4"/>
      <c r="U26" s="12">
        <f t="shared" si="10"/>
        <v>2008</v>
      </c>
      <c r="V26" s="170">
        <f>V25</f>
        <v>18</v>
      </c>
      <c r="W26" s="38">
        <f t="shared" si="16"/>
        <v>7.994180125261656</v>
      </c>
      <c r="X26" s="234">
        <f t="shared" si="17"/>
        <v>1.299180125261656</v>
      </c>
      <c r="Y26" s="172">
        <f t="shared" si="11"/>
        <v>1.5190200787063508</v>
      </c>
      <c r="Z26" s="172"/>
      <c r="AA26" s="12">
        <f t="shared" si="12"/>
        <v>2008</v>
      </c>
      <c r="AB26" s="29">
        <f t="shared" si="18"/>
        <v>1.098330125261656</v>
      </c>
      <c r="AC26" s="29">
        <f t="shared" si="19"/>
        <v>19.098330125261654</v>
      </c>
      <c r="AD26" s="132"/>
      <c r="AE26" s="132"/>
      <c r="AF26" s="132"/>
      <c r="AG26" s="132"/>
      <c r="AI26" s="228">
        <f t="shared" si="20"/>
        <v>125</v>
      </c>
      <c r="AJ26" s="228">
        <f t="shared" si="21"/>
        <v>225</v>
      </c>
      <c r="AK26" s="258">
        <f t="shared" si="22"/>
        <v>63000</v>
      </c>
    </row>
    <row r="27" spans="1:37" s="24" customFormat="1" ht="12.75" customHeight="1">
      <c r="A27" s="79">
        <f>A26+1</f>
        <v>9</v>
      </c>
      <c r="B27" s="79">
        <f t="shared" si="3"/>
        <v>2009</v>
      </c>
      <c r="C27" s="81" t="s">
        <v>10</v>
      </c>
      <c r="D27" s="79">
        <f t="shared" si="4"/>
        <v>2010</v>
      </c>
      <c r="F27" s="9">
        <f t="shared" si="5"/>
        <v>33000</v>
      </c>
      <c r="G27" s="29"/>
      <c r="H27" s="29"/>
      <c r="I27" s="35"/>
      <c r="J27" s="29"/>
      <c r="K27" s="105">
        <f t="shared" si="6"/>
        <v>18</v>
      </c>
      <c r="L27" s="35">
        <f t="shared" si="15"/>
        <v>1.1061828119047088</v>
      </c>
      <c r="M27" s="35">
        <f t="shared" si="15"/>
        <v>-4.456265848747296</v>
      </c>
      <c r="N27" s="91">
        <f t="shared" si="7"/>
        <v>14.649916963157413</v>
      </c>
      <c r="O27" s="215">
        <f t="shared" si="8"/>
        <v>1.765440681067542</v>
      </c>
      <c r="P27" s="215">
        <f>'Renew LL'!AH28</f>
        <v>1.8368166180120435</v>
      </c>
      <c r="Q27" s="275">
        <f t="shared" si="9"/>
        <v>1.9090909090909092</v>
      </c>
      <c r="R27" s="91">
        <f t="shared" si="1"/>
        <v>20.16126517132791</v>
      </c>
      <c r="S27" s="115">
        <f t="shared" si="2"/>
        <v>665321.7506538209</v>
      </c>
      <c r="T27" s="4"/>
      <c r="U27" s="12">
        <f t="shared" si="10"/>
        <v>2009</v>
      </c>
      <c r="V27" s="170">
        <f>V26</f>
        <v>18</v>
      </c>
      <c r="W27" s="38">
        <f t="shared" si="16"/>
        <v>8.234005529019505</v>
      </c>
      <c r="X27" s="234">
        <f t="shared" si="17"/>
        <v>1.539005529019505</v>
      </c>
      <c r="Y27" s="172">
        <f t="shared" si="11"/>
        <v>1.765440681067542</v>
      </c>
      <c r="Z27" s="172"/>
      <c r="AA27" s="12">
        <f t="shared" si="12"/>
        <v>2009</v>
      </c>
      <c r="AB27" s="29">
        <f t="shared" si="18"/>
        <v>1.338155529019505</v>
      </c>
      <c r="AC27" s="29">
        <f t="shared" si="19"/>
        <v>19.338155529019506</v>
      </c>
      <c r="AD27" s="132"/>
      <c r="AE27" s="132"/>
      <c r="AF27" s="132"/>
      <c r="AG27" s="132"/>
      <c r="AI27" s="228">
        <f t="shared" si="20"/>
        <v>125</v>
      </c>
      <c r="AJ27" s="228">
        <f t="shared" si="21"/>
        <v>225</v>
      </c>
      <c r="AK27" s="258">
        <f t="shared" si="22"/>
        <v>63000</v>
      </c>
    </row>
    <row r="28" spans="1:37" s="27" customFormat="1" ht="12.75" customHeight="1">
      <c r="A28" s="117">
        <f>A27+1</f>
        <v>10</v>
      </c>
      <c r="B28" s="117">
        <f t="shared" si="3"/>
        <v>2010</v>
      </c>
      <c r="C28" s="118" t="s">
        <v>10</v>
      </c>
      <c r="D28" s="117">
        <f t="shared" si="4"/>
        <v>2011</v>
      </c>
      <c r="F28" s="119">
        <f t="shared" si="5"/>
        <v>33000</v>
      </c>
      <c r="G28" s="120"/>
      <c r="H28" s="120"/>
      <c r="I28" s="121"/>
      <c r="J28" s="120"/>
      <c r="K28" s="123">
        <f t="shared" si="6"/>
        <v>18</v>
      </c>
      <c r="L28" s="121">
        <f>L27</f>
        <v>1.1061828119047088</v>
      </c>
      <c r="M28" s="121">
        <f>M27</f>
        <v>-4.456265848747296</v>
      </c>
      <c r="N28" s="126">
        <f t="shared" si="7"/>
        <v>14.649916963157413</v>
      </c>
      <c r="O28" s="217">
        <f t="shared" si="8"/>
        <v>2.0192539014995683</v>
      </c>
      <c r="P28" s="217">
        <f>'Renew LL'!AH29</f>
        <v>1.8919211165524048</v>
      </c>
      <c r="Q28" s="276">
        <f t="shared" si="9"/>
        <v>1.9090909090909092</v>
      </c>
      <c r="R28" s="126">
        <f t="shared" si="1"/>
        <v>20.470182890300293</v>
      </c>
      <c r="S28" s="127">
        <f t="shared" si="2"/>
        <v>675516.0353799097</v>
      </c>
      <c r="T28" s="8"/>
      <c r="U28" s="7">
        <f t="shared" si="10"/>
        <v>2010</v>
      </c>
      <c r="V28" s="236">
        <f>V27</f>
        <v>18</v>
      </c>
      <c r="W28" s="234">
        <f t="shared" si="16"/>
        <v>8.481025694890091</v>
      </c>
      <c r="X28" s="234">
        <f t="shared" si="17"/>
        <v>1.7860256948900908</v>
      </c>
      <c r="Y28" s="237">
        <f t="shared" si="11"/>
        <v>2.0192539014995683</v>
      </c>
      <c r="Z28" s="237"/>
      <c r="AA28" s="7">
        <f t="shared" si="12"/>
        <v>2010</v>
      </c>
      <c r="AB28" s="120">
        <f t="shared" si="18"/>
        <v>1.5851756948900908</v>
      </c>
      <c r="AC28" s="120">
        <f t="shared" si="19"/>
        <v>19.58517569489009</v>
      </c>
      <c r="AD28" s="242"/>
      <c r="AE28" s="242"/>
      <c r="AF28" s="242"/>
      <c r="AG28" s="242"/>
      <c r="AI28" s="241">
        <f t="shared" si="20"/>
        <v>125</v>
      </c>
      <c r="AJ28" s="241">
        <f t="shared" si="21"/>
        <v>225</v>
      </c>
      <c r="AK28" s="260">
        <f t="shared" si="22"/>
        <v>63000</v>
      </c>
    </row>
    <row r="29" spans="1:37" s="24" customFormat="1" ht="13.5" thickBot="1">
      <c r="A29"/>
      <c r="B2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3"/>
      <c r="S29" s="3"/>
      <c r="T29" s="3"/>
      <c r="U29" s="3"/>
      <c r="V29" s="4"/>
      <c r="W29" s="38">
        <f t="shared" si="16"/>
        <v>8.735456465736794</v>
      </c>
      <c r="X29" s="234">
        <f t="shared" si="17"/>
        <v>2.040456465736794</v>
      </c>
      <c r="Y29" s="172"/>
      <c r="Z29" s="172"/>
      <c r="AA29" s="29"/>
      <c r="AB29" s="29"/>
      <c r="AC29" s="29"/>
      <c r="AD29" s="132"/>
      <c r="AE29" s="132"/>
      <c r="AF29" s="132"/>
      <c r="AG29" s="132"/>
      <c r="AI29" s="228">
        <f>AI28</f>
        <v>125</v>
      </c>
      <c r="AJ29" s="228">
        <f>AJ28</f>
        <v>225</v>
      </c>
      <c r="AK29" s="258">
        <f>((AI29*$AI$17)+(AJ29*$AJ$17))*12</f>
        <v>63000</v>
      </c>
    </row>
    <row r="30" spans="1:33" s="24" customFormat="1" ht="15.75" customHeight="1" thickBot="1">
      <c r="A30" s="3"/>
      <c r="B30" s="3"/>
      <c r="C30" s="3"/>
      <c r="D30" s="3"/>
      <c r="E30" s="3"/>
      <c r="F30" s="3"/>
      <c r="G30" s="3"/>
      <c r="H30" s="214" t="s">
        <v>82</v>
      </c>
      <c r="I30" s="212">
        <f>SUM(I19:I20)</f>
        <v>8.398196250000002</v>
      </c>
      <c r="J30" s="3"/>
      <c r="K30" s="3"/>
      <c r="L30" s="3"/>
      <c r="M30" s="3"/>
      <c r="N30" s="3"/>
      <c r="Q30" s="92" t="s">
        <v>122</v>
      </c>
      <c r="R30" s="93"/>
      <c r="S30" s="94"/>
      <c r="W30" s="3"/>
      <c r="Y30" s="3"/>
      <c r="Z30" s="3"/>
      <c r="AA30" s="1"/>
      <c r="AB30" s="1"/>
      <c r="AC30" s="132"/>
      <c r="AD30" s="132"/>
      <c r="AE30" s="132"/>
      <c r="AF30" s="132"/>
      <c r="AG30" s="132"/>
    </row>
    <row r="31" spans="1:33" s="24" customFormat="1" ht="15.75" customHeight="1" thickBot="1">
      <c r="A31" s="3"/>
      <c r="B31" s="3"/>
      <c r="C31" s="3"/>
      <c r="D31" s="3"/>
      <c r="E31" s="3"/>
      <c r="F31" s="3"/>
      <c r="G31" s="3"/>
      <c r="H31" s="214" t="s">
        <v>83</v>
      </c>
      <c r="I31" s="213">
        <f>NPV(NPV,I19:I20)</f>
        <v>7.434882350442781</v>
      </c>
      <c r="J31" s="3"/>
      <c r="K31" s="3"/>
      <c r="L31" s="3"/>
      <c r="M31" s="3"/>
      <c r="N31" s="3"/>
      <c r="Q31" s="95" t="s">
        <v>123</v>
      </c>
      <c r="R31" s="96"/>
      <c r="S31" s="97">
        <f>SUM(S19:S20)</f>
        <v>1130105.7320683892</v>
      </c>
      <c r="X31" s="132"/>
      <c r="Y31" s="30"/>
      <c r="Z31" s="30"/>
      <c r="AA31" s="30"/>
      <c r="AB31" s="30"/>
      <c r="AC31" s="38"/>
      <c r="AD31" s="132"/>
      <c r="AE31" s="132"/>
      <c r="AF31" s="132"/>
      <c r="AG31" s="132"/>
    </row>
    <row r="32" spans="1:29" s="24" customFormat="1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Q32" s="64"/>
      <c r="R32" s="98"/>
      <c r="S32" s="99"/>
      <c r="X32" s="132"/>
      <c r="Y32" s="30"/>
      <c r="Z32" s="30"/>
      <c r="AA32" s="30"/>
      <c r="AB32" s="30"/>
      <c r="AC32" s="38"/>
    </row>
    <row r="33" spans="1:29" s="24" customFormat="1" ht="15.75" customHeight="1" thickBot="1">
      <c r="A33" s="108" t="s">
        <v>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Q33" s="100" t="s">
        <v>124</v>
      </c>
      <c r="R33" s="101"/>
      <c r="S33" s="102">
        <f>NPV(Nper,S19:S20)</f>
        <v>1000502.0273524991</v>
      </c>
      <c r="X33" s="132"/>
      <c r="Y33" s="30"/>
      <c r="Z33" s="30"/>
      <c r="AA33" s="30"/>
      <c r="AB33" s="30"/>
      <c r="AC33" s="38"/>
    </row>
    <row r="34" spans="1:29" s="24" customFormat="1" ht="15.75" customHeight="1" thickBot="1">
      <c r="A34" s="10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Q34"/>
      <c r="R34"/>
      <c r="S34"/>
      <c r="X34" s="132"/>
      <c r="Y34" s="30"/>
      <c r="Z34" s="30"/>
      <c r="AA34" s="30"/>
      <c r="AB34" s="30"/>
      <c r="AC34" s="38"/>
    </row>
    <row r="35" spans="1:29" s="24" customFormat="1" ht="15.75" customHeight="1" thickBot="1">
      <c r="A35" s="10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Q35" s="92" t="s">
        <v>41</v>
      </c>
      <c r="R35" s="93"/>
      <c r="S35" s="94"/>
      <c r="X35" s="132"/>
      <c r="Y35" s="30"/>
      <c r="Z35" s="30"/>
      <c r="AA35" s="30"/>
      <c r="AB35" s="30"/>
      <c r="AC35" s="38"/>
    </row>
    <row r="36" spans="1:29" s="24" customFormat="1" ht="15.75" customHeight="1">
      <c r="A36" s="10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Q36" s="95" t="s">
        <v>42</v>
      </c>
      <c r="R36" s="96"/>
      <c r="S36" s="97">
        <f>SUM(S19:S28)</f>
        <v>6165830.143294831</v>
      </c>
      <c r="X36" s="132"/>
      <c r="Y36" s="30"/>
      <c r="Z36" s="30"/>
      <c r="AA36" s="30"/>
      <c r="AB36" s="30"/>
      <c r="AC36" s="38"/>
    </row>
    <row r="37" spans="1:29" s="24" customFormat="1" ht="15.75" customHeight="1">
      <c r="A37" s="10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64"/>
      <c r="R37" s="98"/>
      <c r="S37" s="99"/>
      <c r="X37" s="132"/>
      <c r="Y37" s="30"/>
      <c r="Z37" s="30"/>
      <c r="AA37" s="30"/>
      <c r="AB37" s="30"/>
      <c r="AC37" s="38"/>
    </row>
    <row r="38" spans="1:29" s="24" customFormat="1" ht="15.75" customHeight="1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Q38" s="100" t="s">
        <v>75</v>
      </c>
      <c r="R38" s="101"/>
      <c r="S38" s="102">
        <f>NPV(Nper,S19:S28)</f>
        <v>3984491.15549819</v>
      </c>
      <c r="T38" s="96"/>
      <c r="X38" s="132"/>
      <c r="Y38" s="30"/>
      <c r="Z38" s="30"/>
      <c r="AA38" s="30"/>
      <c r="AB38" s="30"/>
      <c r="AC38" s="38"/>
    </row>
    <row r="39" spans="1:29" s="24" customFormat="1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3"/>
      <c r="S39" s="178"/>
      <c r="T39" s="96"/>
      <c r="X39" s="132"/>
      <c r="Y39" s="30"/>
      <c r="Z39" s="30"/>
      <c r="AA39" s="30"/>
      <c r="AB39" s="30"/>
      <c r="AC39" s="38"/>
    </row>
    <row r="40" spans="1:29" s="24" customFormat="1" ht="15.75" customHeight="1">
      <c r="A40" s="45" t="s">
        <v>27</v>
      </c>
      <c r="B40" s="2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3"/>
      <c r="V40"/>
      <c r="W40" s="3"/>
      <c r="Y40" s="30"/>
      <c r="Z40" s="30"/>
      <c r="AA40" s="30"/>
      <c r="AB40" s="30"/>
      <c r="AC40" s="38"/>
    </row>
    <row r="41" spans="1:29" s="24" customFormat="1" ht="15.75" customHeight="1">
      <c r="A41" s="113">
        <f>-1</f>
        <v>-1</v>
      </c>
      <c r="B41" s="107" t="s">
        <v>119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3"/>
      <c r="S41" s="3"/>
      <c r="T41" s="3"/>
      <c r="U41" s="3"/>
      <c r="V41"/>
      <c r="W41" s="3"/>
      <c r="Y41" s="30"/>
      <c r="Z41" s="30"/>
      <c r="AA41" s="30"/>
      <c r="AB41" s="30"/>
      <c r="AC41" s="38"/>
    </row>
    <row r="42" spans="1:29" s="24" customFormat="1" ht="15.75" customHeight="1">
      <c r="A42" s="113">
        <f aca="true" t="shared" si="23" ref="A42:A48">A41-1</f>
        <v>-2</v>
      </c>
      <c r="B42" s="107" t="s">
        <v>63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3"/>
      <c r="S42" s="3"/>
      <c r="T42" s="3"/>
      <c r="U42" s="3"/>
      <c r="V42"/>
      <c r="W42" s="3"/>
      <c r="Y42" s="30"/>
      <c r="Z42" s="30"/>
      <c r="AA42" s="30"/>
      <c r="AB42" s="30"/>
      <c r="AC42" s="38"/>
    </row>
    <row r="43" spans="1:29" s="24" customFormat="1" ht="15.75" customHeight="1">
      <c r="A43" s="113">
        <f t="shared" si="23"/>
        <v>-3</v>
      </c>
      <c r="B43" s="107" t="s">
        <v>93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3"/>
      <c r="S43" s="3"/>
      <c r="T43" s="3"/>
      <c r="U43" s="3"/>
      <c r="V43"/>
      <c r="W43" s="3"/>
      <c r="Y43" s="30"/>
      <c r="Z43" s="30"/>
      <c r="AA43" s="30"/>
      <c r="AB43" s="30"/>
      <c r="AC43" s="38"/>
    </row>
    <row r="44" spans="1:29" s="24" customFormat="1" ht="15.75" customHeight="1">
      <c r="A44" s="113">
        <f t="shared" si="23"/>
        <v>-4</v>
      </c>
      <c r="B44" s="107" t="s">
        <v>94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3"/>
      <c r="S44" s="3"/>
      <c r="T44" s="3"/>
      <c r="U44" s="3"/>
      <c r="V44" s="3"/>
      <c r="W44" s="3"/>
      <c r="Y44" s="3"/>
      <c r="Z44" s="3"/>
      <c r="AA44" s="3"/>
      <c r="AB44" s="3"/>
      <c r="AC44" s="38"/>
    </row>
    <row r="45" spans="1:29" s="24" customFormat="1" ht="15.75" customHeight="1">
      <c r="A45" s="113">
        <f t="shared" si="23"/>
        <v>-5</v>
      </c>
      <c r="B45" s="107" t="s">
        <v>95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3"/>
      <c r="S45" s="3"/>
      <c r="T45" s="3"/>
      <c r="U45" s="3"/>
      <c r="V45" s="3"/>
      <c r="W45" s="3"/>
      <c r="Y45" s="3"/>
      <c r="Z45" s="3"/>
      <c r="AA45" s="3"/>
      <c r="AB45" s="3"/>
      <c r="AC45" s="38"/>
    </row>
    <row r="46" spans="1:29" s="24" customFormat="1" ht="15.75" customHeight="1">
      <c r="A46" s="113">
        <f t="shared" si="23"/>
        <v>-6</v>
      </c>
      <c r="B46" s="107" t="s">
        <v>62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23"/>
      <c r="S46" s="3"/>
      <c r="T46" s="3"/>
      <c r="U46" s="3"/>
      <c r="V46" s="3"/>
      <c r="W46" s="3"/>
      <c r="Y46" s="3"/>
      <c r="Z46" s="3"/>
      <c r="AA46" s="3"/>
      <c r="AB46" s="3"/>
      <c r="AC46" s="38"/>
    </row>
    <row r="47" spans="1:28" s="24" customFormat="1" ht="15.75" customHeight="1">
      <c r="A47" s="113">
        <f t="shared" si="23"/>
        <v>-7</v>
      </c>
      <c r="B47" s="107" t="s">
        <v>96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3"/>
      <c r="S47" s="3"/>
      <c r="T47" s="3"/>
      <c r="U47" s="3"/>
      <c r="V47" s="3"/>
      <c r="W47" s="3"/>
      <c r="Y47" s="3"/>
      <c r="Z47" s="3"/>
      <c r="AA47" s="3"/>
      <c r="AB47" s="3"/>
    </row>
    <row r="48" spans="1:28" s="24" customFormat="1" ht="15.75" customHeight="1">
      <c r="A48" s="113">
        <f t="shared" si="23"/>
        <v>-8</v>
      </c>
      <c r="B48" s="107" t="s">
        <v>141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3"/>
      <c r="S48" s="3"/>
      <c r="T48" s="3"/>
      <c r="U48" s="3"/>
      <c r="V48" s="3"/>
      <c r="W48" s="3"/>
      <c r="Y48" s="3"/>
      <c r="Z48" s="3"/>
      <c r="AA48" s="3"/>
      <c r="AB48" s="3"/>
    </row>
    <row r="49" spans="1:28" s="24" customFormat="1" ht="15.75" customHeight="1">
      <c r="A49" s="113"/>
      <c r="B49" s="107" t="s">
        <v>98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23"/>
      <c r="S49" s="3"/>
      <c r="T49" s="3"/>
      <c r="U49" s="3"/>
      <c r="V49" s="3"/>
      <c r="W49" s="3"/>
      <c r="Y49" s="3"/>
      <c r="Z49" s="3"/>
      <c r="AA49" s="3"/>
      <c r="AB49" s="3"/>
    </row>
    <row r="50" spans="1:28" s="24" customFormat="1" ht="15.75" customHeight="1">
      <c r="A50" s="113">
        <f>A48-1</f>
        <v>-9</v>
      </c>
      <c r="B50" s="107" t="s">
        <v>97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23"/>
      <c r="S50" s="3"/>
      <c r="T50" s="3"/>
      <c r="U50" s="3"/>
      <c r="V50" s="3"/>
      <c r="W50" s="3"/>
      <c r="Y50" s="3"/>
      <c r="Z50" s="3"/>
      <c r="AA50" s="3"/>
      <c r="AB50" s="3"/>
    </row>
    <row r="51" spans="1:28" s="24" customFormat="1" ht="15.75" customHeight="1">
      <c r="A51" s="113">
        <f>A50-1</f>
        <v>-10</v>
      </c>
      <c r="B51" s="107" t="s">
        <v>150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3"/>
      <c r="S51" s="3"/>
      <c r="T51" s="3"/>
      <c r="U51" s="3"/>
      <c r="V51" s="3"/>
      <c r="W51" s="3"/>
      <c r="Y51" s="3"/>
      <c r="Z51" s="3"/>
      <c r="AA51" s="3"/>
      <c r="AB51" s="3"/>
    </row>
    <row r="52" spans="2:28" s="24" customFormat="1" ht="15.75" customHeight="1">
      <c r="B52" s="107" t="s">
        <v>106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23"/>
      <c r="S52" s="3"/>
      <c r="T52" s="3"/>
      <c r="U52" s="3"/>
      <c r="V52" s="3"/>
      <c r="W52" s="3"/>
      <c r="Y52" s="3"/>
      <c r="Z52" s="3"/>
      <c r="AA52" s="3"/>
      <c r="AB52" s="3"/>
    </row>
    <row r="53" spans="1:28" s="24" customFormat="1" ht="15.75" customHeight="1">
      <c r="A53" s="113"/>
      <c r="B53" s="107" t="s">
        <v>36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3"/>
      <c r="S53" s="3"/>
      <c r="T53" s="3"/>
      <c r="U53" s="3"/>
      <c r="V53" s="3"/>
      <c r="W53" s="3"/>
      <c r="Y53" s="3"/>
      <c r="Z53" s="3"/>
      <c r="AA53" s="3"/>
      <c r="AB53" s="3"/>
    </row>
    <row r="54" spans="1:28" s="24" customFormat="1" ht="15.75" customHeight="1">
      <c r="A54" s="113">
        <f>A51-1</f>
        <v>-11</v>
      </c>
      <c r="B54" s="107" t="s">
        <v>142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3"/>
      <c r="S54" s="3"/>
      <c r="T54" s="3"/>
      <c r="U54" s="3"/>
      <c r="V54" s="3"/>
      <c r="W54" s="3"/>
      <c r="Y54" s="3"/>
      <c r="Z54" s="3"/>
      <c r="AA54" s="3"/>
      <c r="AB54" s="3"/>
    </row>
    <row r="55" spans="1:28" s="24" customFormat="1" ht="15.75" customHeight="1">
      <c r="A55" s="113">
        <f>A54-1</f>
        <v>-12</v>
      </c>
      <c r="B55" s="107" t="s">
        <v>155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3"/>
      <c r="S55" s="3"/>
      <c r="T55" s="3"/>
      <c r="U55" s="3"/>
      <c r="V55" s="3"/>
      <c r="W55" s="3"/>
      <c r="Y55" s="3"/>
      <c r="Z55" s="3"/>
      <c r="AA55" s="3"/>
      <c r="AB55" s="3"/>
    </row>
    <row r="56" spans="1:28" s="24" customFormat="1" ht="15.75" customHeight="1">
      <c r="A56" s="113">
        <f>A55-1</f>
        <v>-13</v>
      </c>
      <c r="B56" s="107" t="s">
        <v>142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23"/>
      <c r="S56" s="3"/>
      <c r="T56" s="3"/>
      <c r="U56" s="3"/>
      <c r="V56" s="3"/>
      <c r="W56" s="3"/>
      <c r="Y56" s="3"/>
      <c r="Z56" s="3"/>
      <c r="AA56" s="3"/>
      <c r="AB56" s="3"/>
    </row>
    <row r="57" spans="1:28" s="24" customFormat="1" ht="15.75" customHeight="1">
      <c r="A57" s="113"/>
      <c r="B57" s="107" t="s">
        <v>36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23"/>
      <c r="S57" s="3"/>
      <c r="T57" s="3"/>
      <c r="U57" s="3"/>
      <c r="V57" s="3"/>
      <c r="W57" s="3"/>
      <c r="Y57" s="3"/>
      <c r="Z57" s="3"/>
      <c r="AA57" s="3"/>
      <c r="AB57" s="3"/>
    </row>
    <row r="58" spans="1:28" s="24" customFormat="1" ht="15.75" customHeight="1">
      <c r="A58" s="113">
        <f>A56-1</f>
        <v>-14</v>
      </c>
      <c r="B58" s="107" t="s">
        <v>108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23"/>
      <c r="S58" s="3"/>
      <c r="T58" s="3"/>
      <c r="U58" s="3"/>
      <c r="V58" s="3"/>
      <c r="W58" s="3"/>
      <c r="Y58" s="3"/>
      <c r="Z58" s="3"/>
      <c r="AA58" s="3"/>
      <c r="AB58" s="3"/>
    </row>
    <row r="59" spans="1:28" s="24" customFormat="1" ht="15.75" customHeight="1">
      <c r="A59" s="113">
        <f>A58-1</f>
        <v>-15</v>
      </c>
      <c r="B59" s="107" t="s">
        <v>109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3"/>
      <c r="S59" s="3"/>
      <c r="T59" s="3"/>
      <c r="U59" s="3"/>
      <c r="V59" s="3"/>
      <c r="W59" s="3"/>
      <c r="Y59" s="3"/>
      <c r="Z59" s="3"/>
      <c r="AA59" s="3"/>
      <c r="AB59" s="3"/>
    </row>
    <row r="60" spans="1:28" s="24" customFormat="1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3"/>
      <c r="S60" s="3"/>
      <c r="T60" s="3"/>
      <c r="U60" s="3"/>
      <c r="V60" s="3"/>
      <c r="W60" s="3"/>
      <c r="Y60" s="3"/>
      <c r="Z60" s="3"/>
      <c r="AA60" s="3"/>
      <c r="AB60" s="3"/>
    </row>
    <row r="61" spans="1:28" s="24" customFormat="1" ht="15.75" customHeight="1">
      <c r="A61" s="185" t="s">
        <v>49</v>
      </c>
      <c r="B61" s="18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23"/>
      <c r="S61" s="3"/>
      <c r="T61" s="3"/>
      <c r="U61" s="3"/>
      <c r="V61" s="3"/>
      <c r="W61" s="3"/>
      <c r="Y61" s="3"/>
      <c r="Z61" s="3"/>
      <c r="AA61" s="3"/>
      <c r="AB61" s="3"/>
    </row>
    <row r="62" spans="1:28" s="24" customFormat="1" ht="15.75" customHeight="1">
      <c r="A62" s="187"/>
      <c r="B62" s="188" t="s">
        <v>64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23"/>
      <c r="S62" s="3"/>
      <c r="T62" s="3"/>
      <c r="U62" s="3"/>
      <c r="V62" s="3"/>
      <c r="W62" s="3"/>
      <c r="Y62" s="3"/>
      <c r="Z62" s="3"/>
      <c r="AA62" s="3"/>
      <c r="AB62" s="3"/>
    </row>
    <row r="63" spans="1:28" s="24" customFormat="1" ht="15.75" customHeight="1">
      <c r="A63" s="187"/>
      <c r="B63" s="188" t="s">
        <v>65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3"/>
      <c r="S63" s="3"/>
      <c r="T63" s="3"/>
      <c r="U63" s="3"/>
      <c r="V63" s="3"/>
      <c r="W63" s="3"/>
      <c r="Y63" s="3"/>
      <c r="Z63" s="3"/>
      <c r="AA63" s="3"/>
      <c r="AB63" s="3"/>
    </row>
    <row r="64" spans="1:28" s="24" customFormat="1" ht="15.75" customHeight="1">
      <c r="A64" s="187"/>
      <c r="B64" s="188" t="s">
        <v>66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23"/>
      <c r="S64" s="3"/>
      <c r="T64" s="3"/>
      <c r="U64" s="3"/>
      <c r="V64" s="3"/>
      <c r="W64" s="3"/>
      <c r="Y64" s="3"/>
      <c r="Z64" s="3"/>
      <c r="AA64" s="3"/>
      <c r="AB64" s="3"/>
    </row>
    <row r="65" spans="1:28" s="24" customFormat="1" ht="15.75" customHeight="1">
      <c r="A65" s="187"/>
      <c r="B65" s="188" t="s">
        <v>67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3"/>
      <c r="S65" s="3"/>
      <c r="T65" s="3"/>
      <c r="U65" s="3"/>
      <c r="V65" s="3"/>
      <c r="W65" s="3"/>
      <c r="Y65" s="3"/>
      <c r="Z65" s="3"/>
      <c r="AA65" s="3"/>
      <c r="AB65" s="3"/>
    </row>
    <row r="66" spans="1:28" s="24" customFormat="1" ht="15.75" customHeight="1">
      <c r="A66" s="187"/>
      <c r="B66" s="18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3"/>
      <c r="S66" s="3"/>
      <c r="T66" s="3"/>
      <c r="U66" s="3"/>
      <c r="V66" s="3"/>
      <c r="W66" s="3"/>
      <c r="Y66" s="3"/>
      <c r="Z66" s="3"/>
      <c r="AA66" s="3"/>
      <c r="AB66" s="3"/>
    </row>
    <row r="67" spans="1:28" s="24" customFormat="1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3"/>
      <c r="S67" s="3"/>
      <c r="T67" s="3"/>
      <c r="U67" s="3"/>
      <c r="V67" s="3"/>
      <c r="W67" s="3"/>
      <c r="Y67" s="3"/>
      <c r="Z67" s="3"/>
      <c r="AA67" s="3"/>
      <c r="AB67" s="3"/>
    </row>
    <row r="68" spans="1:28" s="24" customFormat="1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23"/>
      <c r="S68" s="3"/>
      <c r="T68" s="3"/>
      <c r="U68" s="3"/>
      <c r="V68" s="3"/>
      <c r="W68" s="3"/>
      <c r="Y68" s="3"/>
      <c r="Z68" s="3"/>
      <c r="AA68" s="3"/>
      <c r="AB68" s="3"/>
    </row>
    <row r="69" spans="1:28" s="24" customFormat="1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8"/>
      <c r="P69" s="48"/>
      <c r="Q69" s="48"/>
      <c r="R69" s="23"/>
      <c r="S69" s="3"/>
      <c r="T69" s="3"/>
      <c r="U69" s="3"/>
      <c r="V69" s="3"/>
      <c r="W69" s="3"/>
      <c r="Y69" s="3"/>
      <c r="Z69" s="3"/>
      <c r="AA69" s="3"/>
      <c r="AB69" s="3"/>
    </row>
    <row r="70" spans="1:28" s="24" customFormat="1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23"/>
      <c r="S70" s="3"/>
      <c r="T70" s="3"/>
      <c r="U70" s="3"/>
      <c r="V70" s="3"/>
      <c r="W70" s="3"/>
      <c r="Y70" s="3"/>
      <c r="Z70" s="3"/>
      <c r="AA70" s="3"/>
      <c r="AB70" s="3"/>
    </row>
    <row r="71" spans="1:28" s="24" customFormat="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23"/>
      <c r="S71" s="3"/>
      <c r="T71" s="3"/>
      <c r="U71" s="3"/>
      <c r="V71" s="3"/>
      <c r="W71" s="3"/>
      <c r="Y71" s="3"/>
      <c r="Z71" s="3"/>
      <c r="AA71" s="3"/>
      <c r="AB71" s="3"/>
    </row>
    <row r="72" spans="1:28" s="24" customFormat="1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23"/>
      <c r="S72" s="3"/>
      <c r="T72" s="3"/>
      <c r="U72" s="3"/>
      <c r="V72" s="3"/>
      <c r="W72" s="3"/>
      <c r="Y72" s="3"/>
      <c r="Z72" s="3"/>
      <c r="AA72" s="3"/>
      <c r="AB72" s="3"/>
    </row>
    <row r="73" spans="1:28" s="24" customFormat="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23"/>
      <c r="S73" s="3"/>
      <c r="T73" s="3"/>
      <c r="U73" s="3"/>
      <c r="V73" s="3"/>
      <c r="W73" s="3"/>
      <c r="Y73" s="3"/>
      <c r="Z73" s="3"/>
      <c r="AA73" s="3"/>
      <c r="AB73" s="3"/>
    </row>
    <row r="74" spans="1:28" s="24" customFormat="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23"/>
      <c r="S74" s="3"/>
      <c r="T74" s="3"/>
      <c r="U74" s="3"/>
      <c r="V74" s="3"/>
      <c r="W74" s="3"/>
      <c r="Y74" s="3"/>
      <c r="Z74" s="3"/>
      <c r="AA74" s="3"/>
      <c r="AB74" s="3"/>
    </row>
    <row r="75" spans="1:28" s="24" customFormat="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23"/>
      <c r="S75" s="3"/>
      <c r="T75" s="3"/>
      <c r="U75" s="3"/>
      <c r="V75" s="3"/>
      <c r="W75" s="3"/>
      <c r="Y75" s="3"/>
      <c r="Z75" s="3"/>
      <c r="AA75" s="3"/>
      <c r="AB75" s="3"/>
    </row>
    <row r="76" spans="1:28" s="24" customFormat="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23"/>
      <c r="S76" s="3"/>
      <c r="T76" s="3"/>
      <c r="U76" s="3"/>
      <c r="V76" s="3"/>
      <c r="W76" s="3"/>
      <c r="Y76" s="3"/>
      <c r="Z76" s="3"/>
      <c r="AA76" s="3"/>
      <c r="AB76" s="3"/>
    </row>
    <row r="77" spans="1:28" s="24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23"/>
      <c r="S77" s="3"/>
      <c r="T77" s="3"/>
      <c r="U77" s="3"/>
      <c r="V77" s="3"/>
      <c r="W77" s="3"/>
      <c r="Y77" s="3"/>
      <c r="Z77" s="3"/>
      <c r="AA77" s="3"/>
      <c r="AB77" s="3"/>
    </row>
    <row r="78" spans="1:28" s="24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23"/>
      <c r="S78" s="3"/>
      <c r="T78" s="3"/>
      <c r="U78" s="3"/>
      <c r="V78" s="3"/>
      <c r="W78" s="3"/>
      <c r="Y78" s="3"/>
      <c r="Z78" s="3"/>
      <c r="AA78" s="3"/>
      <c r="AB78" s="3"/>
    </row>
    <row r="79" spans="1:28" s="24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23"/>
      <c r="S79" s="3"/>
      <c r="T79" s="3"/>
      <c r="U79" s="3"/>
      <c r="V79" s="3"/>
      <c r="W79" s="3"/>
      <c r="Y79" s="3"/>
      <c r="Z79" s="3"/>
      <c r="AA79" s="3"/>
      <c r="AB79" s="3"/>
    </row>
    <row r="80" spans="1:28" s="24" customFormat="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23"/>
      <c r="S80" s="3"/>
      <c r="T80" s="3"/>
      <c r="U80" s="3"/>
      <c r="V80" s="3"/>
      <c r="W80" s="3"/>
      <c r="Y80" s="3"/>
      <c r="Z80" s="3"/>
      <c r="AA80" s="3"/>
      <c r="AB80" s="3"/>
    </row>
    <row r="81" spans="1:28" s="24" customFormat="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23"/>
      <c r="S81" s="3"/>
      <c r="T81" s="3"/>
      <c r="U81" s="3"/>
      <c r="V81" s="3"/>
      <c r="W81" s="3"/>
      <c r="Y81" s="3"/>
      <c r="Z81" s="3"/>
      <c r="AA81" s="3"/>
      <c r="AB81" s="3"/>
    </row>
    <row r="82" spans="1:28" s="24" customFormat="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23"/>
      <c r="S82" s="3"/>
      <c r="T82" s="3"/>
      <c r="U82" s="3"/>
      <c r="V82" s="3"/>
      <c r="W82" s="3"/>
      <c r="Y82" s="3"/>
      <c r="Z82" s="3"/>
      <c r="AA82" s="3"/>
      <c r="AB82" s="3"/>
    </row>
    <row r="83" spans="1:28" s="24" customFormat="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23"/>
      <c r="S83" s="3"/>
      <c r="T83" s="3"/>
      <c r="U83" s="3"/>
      <c r="V83" s="3"/>
      <c r="W83" s="3"/>
      <c r="Y83" s="3"/>
      <c r="Z83" s="3"/>
      <c r="AA83" s="3"/>
      <c r="AB83" s="3"/>
    </row>
    <row r="84" spans="1:28" s="24" customFormat="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23"/>
      <c r="S84" s="3"/>
      <c r="T84" s="3"/>
      <c r="U84" s="3"/>
      <c r="V84" s="3"/>
      <c r="W84" s="3"/>
      <c r="Y84" s="3"/>
      <c r="Z84" s="3"/>
      <c r="AA84" s="3"/>
      <c r="AB84" s="3"/>
    </row>
    <row r="85" spans="1:28" s="24" customFormat="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23"/>
      <c r="S85" s="3"/>
      <c r="T85" s="3"/>
      <c r="U85" s="3"/>
      <c r="V85" s="3"/>
      <c r="W85" s="3"/>
      <c r="Y85" s="3"/>
      <c r="Z85" s="3"/>
      <c r="AA85" s="3"/>
      <c r="AB85" s="3"/>
    </row>
    <row r="86" spans="1:28" s="24" customFormat="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23"/>
      <c r="S86" s="3"/>
      <c r="T86" s="3"/>
      <c r="U86" s="3"/>
      <c r="V86" s="3"/>
      <c r="W86" s="3"/>
      <c r="Y86" s="3"/>
      <c r="Z86" s="3"/>
      <c r="AA86" s="3"/>
      <c r="AB86" s="3"/>
    </row>
    <row r="87" spans="1:28" s="24" customFormat="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23"/>
      <c r="S87" s="3"/>
      <c r="T87" s="3"/>
      <c r="U87" s="3"/>
      <c r="V87" s="3"/>
      <c r="W87" s="3"/>
      <c r="Y87" s="3"/>
      <c r="Z87" s="3"/>
      <c r="AA87" s="3"/>
      <c r="AB87" s="3"/>
    </row>
    <row r="88" spans="1:28" s="24" customFormat="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23"/>
      <c r="S88" s="3"/>
      <c r="T88" s="3"/>
      <c r="U88" s="3"/>
      <c r="V88" s="3"/>
      <c r="W88" s="3"/>
      <c r="Y88" s="3"/>
      <c r="Z88" s="3"/>
      <c r="AA88" s="3"/>
      <c r="AB88" s="3"/>
    </row>
    <row r="89" spans="1:28" s="24" customFormat="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23"/>
      <c r="S89" s="3"/>
      <c r="T89" s="3"/>
      <c r="U89" s="3"/>
      <c r="V89" s="3"/>
      <c r="W89" s="3"/>
      <c r="Y89" s="3"/>
      <c r="Z89" s="3"/>
      <c r="AA89" s="3"/>
      <c r="AB89" s="3"/>
    </row>
    <row r="90" spans="1:28" s="24" customFormat="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23"/>
      <c r="S90" s="3"/>
      <c r="T90" s="3"/>
      <c r="U90" s="3"/>
      <c r="V90" s="3"/>
      <c r="W90" s="3"/>
      <c r="Y90" s="3"/>
      <c r="Z90" s="3"/>
      <c r="AA90" s="3"/>
      <c r="AB90" s="3"/>
    </row>
    <row r="91" spans="1:28" s="24" customFormat="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23"/>
      <c r="S91" s="3"/>
      <c r="T91" s="3"/>
      <c r="U91" s="3"/>
      <c r="V91" s="3"/>
      <c r="W91" s="3"/>
      <c r="Y91" s="3"/>
      <c r="Z91" s="3"/>
      <c r="AA91" s="3"/>
      <c r="AB91" s="3"/>
    </row>
    <row r="92" spans="1:28" s="24" customFormat="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23"/>
      <c r="S92" s="3"/>
      <c r="T92" s="3"/>
      <c r="U92" s="3"/>
      <c r="V92" s="3"/>
      <c r="W92" s="3"/>
      <c r="Y92" s="3"/>
      <c r="Z92" s="3"/>
      <c r="AA92" s="3"/>
      <c r="AB92" s="3"/>
    </row>
    <row r="93" spans="1:28" s="24" customFormat="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23"/>
      <c r="S93" s="3"/>
      <c r="T93" s="3"/>
      <c r="U93" s="3"/>
      <c r="V93" s="3"/>
      <c r="W93" s="3"/>
      <c r="Y93" s="3"/>
      <c r="Z93" s="3"/>
      <c r="AA93" s="3"/>
      <c r="AB93" s="3"/>
    </row>
    <row r="94" spans="1:28" s="24" customFormat="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23"/>
      <c r="S94" s="3"/>
      <c r="T94" s="3"/>
      <c r="U94" s="3"/>
      <c r="V94" s="3"/>
      <c r="W94" s="3"/>
      <c r="Y94" s="3"/>
      <c r="Z94" s="3"/>
      <c r="AA94" s="3"/>
      <c r="AB94" s="3"/>
    </row>
    <row r="95" spans="1:28" s="24" customFormat="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23"/>
      <c r="S95" s="3"/>
      <c r="T95" s="3"/>
      <c r="U95" s="3"/>
      <c r="V95" s="3"/>
      <c r="W95" s="3"/>
      <c r="Y95" s="3"/>
      <c r="Z95" s="3"/>
      <c r="AA95" s="3"/>
      <c r="AB95" s="3"/>
    </row>
    <row r="96" spans="1:28" s="24" customFormat="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23"/>
      <c r="S96" s="3"/>
      <c r="T96" s="3"/>
      <c r="U96" s="3"/>
      <c r="V96" s="3"/>
      <c r="W96" s="3"/>
      <c r="Y96" s="3"/>
      <c r="Z96" s="3"/>
      <c r="AA96" s="3"/>
      <c r="AB96" s="3"/>
    </row>
    <row r="97" spans="1:28" s="24" customFormat="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23"/>
      <c r="S97" s="3"/>
      <c r="T97" s="3"/>
      <c r="U97" s="3"/>
      <c r="V97" s="3"/>
      <c r="W97" s="3"/>
      <c r="Y97" s="3"/>
      <c r="Z97" s="3"/>
      <c r="AA97" s="3"/>
      <c r="AB97" s="3"/>
    </row>
    <row r="98" spans="1:28" s="24" customFormat="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23"/>
      <c r="S98" s="3"/>
      <c r="T98" s="3"/>
      <c r="U98" s="3"/>
      <c r="V98" s="3"/>
      <c r="W98" s="3"/>
      <c r="Y98" s="3"/>
      <c r="Z98" s="3"/>
      <c r="AA98" s="3"/>
      <c r="AB98" s="3"/>
    </row>
    <row r="99" spans="1:28" s="24" customFormat="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23"/>
      <c r="S99" s="3"/>
      <c r="T99" s="3"/>
      <c r="U99" s="3"/>
      <c r="V99" s="3"/>
      <c r="W99" s="3"/>
      <c r="Y99" s="3"/>
      <c r="Z99" s="3"/>
      <c r="AA99" s="3"/>
      <c r="AB99" s="3"/>
    </row>
    <row r="100" spans="1:28" s="24" customFormat="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23"/>
      <c r="S100" s="3"/>
      <c r="T100" s="3"/>
      <c r="U100" s="3"/>
      <c r="V100" s="3"/>
      <c r="W100" s="3"/>
      <c r="Y100" s="3"/>
      <c r="Z100" s="3"/>
      <c r="AA100" s="3"/>
      <c r="AB100" s="3"/>
    </row>
    <row r="101" spans="1:28" s="24" customFormat="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23"/>
      <c r="S101" s="3"/>
      <c r="T101" s="3"/>
      <c r="U101" s="3"/>
      <c r="V101" s="3"/>
      <c r="W101" s="3"/>
      <c r="Y101" s="3"/>
      <c r="Z101" s="3"/>
      <c r="AA101" s="3"/>
      <c r="AB101" s="3"/>
    </row>
    <row r="102" spans="1:28" s="24" customFormat="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3"/>
      <c r="S102" s="3"/>
      <c r="T102" s="3"/>
      <c r="U102" s="3"/>
      <c r="V102" s="3"/>
      <c r="W102" s="3"/>
      <c r="Y102" s="3"/>
      <c r="Z102" s="3"/>
      <c r="AA102" s="3"/>
      <c r="AB102" s="3"/>
    </row>
    <row r="103" spans="1:28" s="24" customFormat="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23"/>
      <c r="S103" s="3"/>
      <c r="T103" s="3"/>
      <c r="U103" s="3"/>
      <c r="V103" s="3"/>
      <c r="W103" s="3"/>
      <c r="Y103" s="3"/>
      <c r="Z103" s="3"/>
      <c r="AA103" s="3"/>
      <c r="AB103" s="3"/>
    </row>
    <row r="104" spans="1:28" s="24" customFormat="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23"/>
      <c r="S104" s="3"/>
      <c r="T104" s="3"/>
      <c r="U104" s="3"/>
      <c r="V104" s="3"/>
      <c r="W104" s="3"/>
      <c r="Y104" s="3"/>
      <c r="Z104" s="3"/>
      <c r="AA104" s="3"/>
      <c r="AB104" s="3"/>
    </row>
    <row r="105" spans="1:28" s="24" customFormat="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23"/>
      <c r="S105" s="3"/>
      <c r="T105" s="3"/>
      <c r="U105" s="3"/>
      <c r="V105" s="3"/>
      <c r="W105" s="3"/>
      <c r="Y105" s="3"/>
      <c r="Z105" s="3"/>
      <c r="AA105" s="3"/>
      <c r="AB105" s="3"/>
    </row>
    <row r="106" spans="1:28" s="24" customFormat="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23"/>
      <c r="S106" s="3"/>
      <c r="T106" s="3"/>
      <c r="U106" s="3"/>
      <c r="V106" s="3"/>
      <c r="W106" s="3"/>
      <c r="Y106" s="3"/>
      <c r="Z106" s="3"/>
      <c r="AA106" s="3"/>
      <c r="AB106" s="3"/>
    </row>
    <row r="107" spans="1:28" s="24" customFormat="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23"/>
      <c r="S107" s="3"/>
      <c r="T107" s="3"/>
      <c r="U107" s="3"/>
      <c r="V107" s="3"/>
      <c r="W107" s="3"/>
      <c r="Y107" s="3"/>
      <c r="Z107" s="3"/>
      <c r="AA107" s="3"/>
      <c r="AB107" s="3"/>
    </row>
    <row r="108" spans="1:28" s="24" customFormat="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23"/>
      <c r="S108" s="3"/>
      <c r="T108" s="3"/>
      <c r="U108" s="3"/>
      <c r="V108" s="3"/>
      <c r="W108" s="3"/>
      <c r="Y108" s="3"/>
      <c r="Z108" s="3"/>
      <c r="AA108" s="3"/>
      <c r="AB108" s="3"/>
    </row>
    <row r="109" spans="1:28" s="24" customFormat="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23"/>
      <c r="S109" s="3"/>
      <c r="T109" s="3"/>
      <c r="U109" s="3"/>
      <c r="V109" s="3"/>
      <c r="W109" s="3"/>
      <c r="Y109" s="3"/>
      <c r="Z109" s="3"/>
      <c r="AA109" s="3"/>
      <c r="AB109" s="3"/>
    </row>
    <row r="110" spans="1:28" s="24" customFormat="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23"/>
      <c r="S110" s="3"/>
      <c r="T110" s="3"/>
      <c r="U110" s="3"/>
      <c r="V110" s="3"/>
      <c r="W110" s="3"/>
      <c r="Y110" s="3"/>
      <c r="Z110" s="3"/>
      <c r="AA110" s="3"/>
      <c r="AB110" s="3"/>
    </row>
    <row r="111" spans="1:28" s="24" customFormat="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23"/>
      <c r="S111" s="3"/>
      <c r="T111" s="3"/>
      <c r="U111" s="3"/>
      <c r="V111" s="3"/>
      <c r="W111" s="3"/>
      <c r="Y111" s="3"/>
      <c r="Z111" s="3"/>
      <c r="AA111" s="3"/>
      <c r="AB111" s="3"/>
    </row>
    <row r="112" spans="1:28" s="24" customFormat="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23"/>
      <c r="S112" s="3"/>
      <c r="T112" s="3"/>
      <c r="U112" s="3"/>
      <c r="V112" s="3"/>
      <c r="W112" s="3"/>
      <c r="Y112" s="3"/>
      <c r="Z112" s="3"/>
      <c r="AA112" s="3"/>
      <c r="AB112" s="3"/>
    </row>
    <row r="113" spans="1:28" s="24" customFormat="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23"/>
      <c r="S113" s="3"/>
      <c r="T113" s="3"/>
      <c r="U113" s="3"/>
      <c r="V113" s="3"/>
      <c r="W113" s="3"/>
      <c r="Y113" s="3"/>
      <c r="Z113" s="3"/>
      <c r="AA113" s="3"/>
      <c r="AB113" s="3"/>
    </row>
    <row r="114" spans="1:28" s="24" customFormat="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23"/>
      <c r="S114" s="3"/>
      <c r="T114" s="3"/>
      <c r="U114" s="3"/>
      <c r="V114" s="3"/>
      <c r="W114" s="3"/>
      <c r="Y114" s="3"/>
      <c r="Z114" s="3"/>
      <c r="AA114" s="3"/>
      <c r="AB114" s="3"/>
    </row>
    <row r="115" spans="1:28" s="24" customFormat="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23"/>
      <c r="S115" s="3"/>
      <c r="T115" s="3"/>
      <c r="U115" s="3"/>
      <c r="V115" s="3"/>
      <c r="W115" s="3"/>
      <c r="Y115" s="3"/>
      <c r="Z115" s="3"/>
      <c r="AA115" s="3"/>
      <c r="AB115" s="3"/>
    </row>
    <row r="116" spans="1:28" s="24" customFormat="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23"/>
      <c r="S116" s="3"/>
      <c r="T116" s="3"/>
      <c r="U116" s="3"/>
      <c r="V116" s="3"/>
      <c r="W116" s="3"/>
      <c r="Y116" s="3"/>
      <c r="Z116" s="3"/>
      <c r="AA116" s="3"/>
      <c r="AB116" s="3"/>
    </row>
    <row r="117" spans="1:28" s="24" customFormat="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23"/>
      <c r="S117" s="3"/>
      <c r="T117" s="3"/>
      <c r="U117" s="3"/>
      <c r="V117" s="3"/>
      <c r="W117" s="3"/>
      <c r="Y117" s="3"/>
      <c r="Z117" s="3"/>
      <c r="AA117" s="3"/>
      <c r="AB117" s="3"/>
    </row>
    <row r="118" spans="1:28" s="24" customFormat="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23"/>
      <c r="S118" s="3"/>
      <c r="T118" s="3"/>
      <c r="U118" s="3"/>
      <c r="V118" s="3"/>
      <c r="W118" s="3"/>
      <c r="Y118" s="3"/>
      <c r="Z118" s="3"/>
      <c r="AA118" s="3"/>
      <c r="AB118" s="3"/>
    </row>
    <row r="119" spans="1:28" s="24" customFormat="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23"/>
      <c r="S119" s="3"/>
      <c r="T119" s="3"/>
      <c r="U119" s="3"/>
      <c r="V119" s="3"/>
      <c r="W119" s="3"/>
      <c r="Y119" s="3"/>
      <c r="Z119" s="3"/>
      <c r="AA119" s="3"/>
      <c r="AB119" s="3"/>
    </row>
    <row r="120" spans="1:28" s="24" customFormat="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23"/>
      <c r="S120" s="3"/>
      <c r="T120" s="3"/>
      <c r="U120" s="3"/>
      <c r="V120" s="3"/>
      <c r="W120" s="3"/>
      <c r="Y120" s="3"/>
      <c r="Z120" s="3"/>
      <c r="AA120" s="3"/>
      <c r="AB120" s="3"/>
    </row>
    <row r="121" spans="1:28" s="24" customFormat="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23"/>
      <c r="S121" s="3"/>
      <c r="T121" s="3"/>
      <c r="U121" s="3"/>
      <c r="V121" s="3"/>
      <c r="W121" s="3"/>
      <c r="Y121" s="3"/>
      <c r="Z121" s="3"/>
      <c r="AA121" s="3"/>
      <c r="AB121" s="3"/>
    </row>
    <row r="122" spans="1:28" s="24" customFormat="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23"/>
      <c r="S122" s="3"/>
      <c r="T122" s="3"/>
      <c r="U122" s="3"/>
      <c r="V122" s="3"/>
      <c r="W122" s="3"/>
      <c r="Y122" s="3"/>
      <c r="Z122" s="3"/>
      <c r="AA122" s="3"/>
      <c r="AB122" s="3"/>
    </row>
    <row r="123" spans="1:28" s="24" customFormat="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23"/>
      <c r="S123" s="3"/>
      <c r="T123" s="3"/>
      <c r="U123" s="3"/>
      <c r="V123" s="3"/>
      <c r="W123" s="3"/>
      <c r="Y123" s="3"/>
      <c r="Z123" s="3"/>
      <c r="AA123" s="3"/>
      <c r="AB123" s="3"/>
    </row>
    <row r="124" spans="1:28" s="24" customFormat="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23"/>
      <c r="S124" s="3"/>
      <c r="T124" s="3"/>
      <c r="U124" s="3"/>
      <c r="V124" s="3"/>
      <c r="W124" s="3"/>
      <c r="Y124" s="3"/>
      <c r="Z124" s="3"/>
      <c r="AA124" s="3"/>
      <c r="AB124" s="3"/>
    </row>
    <row r="125" spans="1:28" s="24" customFormat="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23"/>
      <c r="S125" s="3"/>
      <c r="T125" s="3"/>
      <c r="U125" s="3"/>
      <c r="V125" s="3"/>
      <c r="W125" s="3"/>
      <c r="Y125" s="3"/>
      <c r="Z125" s="3"/>
      <c r="AA125" s="3"/>
      <c r="AB125" s="3"/>
    </row>
    <row r="126" spans="1:28" s="24" customFormat="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23"/>
      <c r="S126" s="3"/>
      <c r="T126" s="3"/>
      <c r="U126" s="3"/>
      <c r="V126" s="3"/>
      <c r="W126" s="3"/>
      <c r="Y126" s="3"/>
      <c r="Z126" s="3"/>
      <c r="AA126" s="3"/>
      <c r="AB126" s="3"/>
    </row>
    <row r="127" spans="1:28" s="24" customFormat="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23"/>
      <c r="S127" s="3"/>
      <c r="T127" s="3"/>
      <c r="U127" s="3"/>
      <c r="V127" s="3"/>
      <c r="W127" s="3"/>
      <c r="Y127" s="3"/>
      <c r="Z127" s="3"/>
      <c r="AA127" s="3"/>
      <c r="AB127" s="3"/>
    </row>
    <row r="128" spans="1:28" s="24" customFormat="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23"/>
      <c r="S128" s="3"/>
      <c r="T128" s="3"/>
      <c r="U128" s="3"/>
      <c r="V128" s="3"/>
      <c r="W128" s="3"/>
      <c r="Y128" s="3"/>
      <c r="Z128" s="3"/>
      <c r="AA128" s="3"/>
      <c r="AB128" s="3"/>
    </row>
    <row r="129" spans="1:28" s="24" customFormat="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23"/>
      <c r="S129" s="3"/>
      <c r="T129" s="3"/>
      <c r="U129" s="3"/>
      <c r="V129" s="3"/>
      <c r="W129" s="3"/>
      <c r="Y129" s="3"/>
      <c r="Z129" s="3"/>
      <c r="AA129" s="3"/>
      <c r="AB129" s="3"/>
    </row>
    <row r="130" spans="1:28" s="24" customFormat="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23"/>
      <c r="S130" s="3"/>
      <c r="T130" s="3"/>
      <c r="U130" s="3"/>
      <c r="V130" s="3"/>
      <c r="W130" s="3"/>
      <c r="Y130" s="3"/>
      <c r="Z130" s="3"/>
      <c r="AA130" s="3"/>
      <c r="AB130" s="3"/>
    </row>
    <row r="131" spans="1:28" s="24" customFormat="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23"/>
      <c r="S131" s="3"/>
      <c r="T131" s="3"/>
      <c r="U131" s="3"/>
      <c r="V131" s="3"/>
      <c r="W131" s="3"/>
      <c r="Y131" s="3"/>
      <c r="Z131" s="3"/>
      <c r="AA131" s="3"/>
      <c r="AB131" s="3"/>
    </row>
    <row r="132" spans="1:28" s="24" customFormat="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23"/>
      <c r="S132" s="3"/>
      <c r="T132" s="3"/>
      <c r="U132" s="3"/>
      <c r="V132" s="3"/>
      <c r="W132" s="3"/>
      <c r="Y132" s="3"/>
      <c r="Z132" s="3"/>
      <c r="AA132" s="3"/>
      <c r="AB132" s="3"/>
    </row>
    <row r="133" spans="1:28" s="24" customFormat="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23"/>
      <c r="S133" s="3"/>
      <c r="T133" s="3"/>
      <c r="U133" s="3"/>
      <c r="V133" s="3"/>
      <c r="W133" s="3"/>
      <c r="Y133" s="3"/>
      <c r="Z133" s="3"/>
      <c r="AA133" s="3"/>
      <c r="AB133" s="3"/>
    </row>
    <row r="134" spans="1:28" s="24" customFormat="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23"/>
      <c r="S134" s="3"/>
      <c r="T134" s="3"/>
      <c r="U134" s="3"/>
      <c r="V134" s="3"/>
      <c r="W134" s="3"/>
      <c r="Y134" s="3"/>
      <c r="Z134" s="3"/>
      <c r="AA134" s="3"/>
      <c r="AB134" s="3"/>
    </row>
    <row r="135" spans="1:28" s="24" customFormat="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23"/>
      <c r="S135" s="3"/>
      <c r="T135" s="3"/>
      <c r="U135" s="3"/>
      <c r="V135" s="3"/>
      <c r="W135" s="3"/>
      <c r="Y135" s="3"/>
      <c r="Z135" s="3"/>
      <c r="AA135" s="3"/>
      <c r="AB135" s="3"/>
    </row>
    <row r="136" spans="1:28" s="24" customFormat="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23"/>
      <c r="S136" s="3"/>
      <c r="T136" s="3"/>
      <c r="U136" s="3"/>
      <c r="V136" s="3"/>
      <c r="W136" s="3"/>
      <c r="Y136" s="3"/>
      <c r="Z136" s="3"/>
      <c r="AA136" s="3"/>
      <c r="AB136" s="3"/>
    </row>
    <row r="137" spans="1:28" s="24" customFormat="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23"/>
      <c r="S137" s="3"/>
      <c r="T137" s="3"/>
      <c r="U137" s="3"/>
      <c r="V137" s="3"/>
      <c r="W137" s="3"/>
      <c r="Y137" s="3"/>
      <c r="Z137" s="3"/>
      <c r="AA137" s="3"/>
      <c r="AB137" s="3"/>
    </row>
    <row r="138" spans="1:28" s="24" customFormat="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23"/>
      <c r="S138" s="3"/>
      <c r="T138" s="3"/>
      <c r="U138" s="3"/>
      <c r="V138" s="3"/>
      <c r="W138" s="3"/>
      <c r="Y138" s="3"/>
      <c r="Z138" s="3"/>
      <c r="AA138" s="3"/>
      <c r="AB138" s="3"/>
    </row>
    <row r="139" spans="1:28" s="24" customFormat="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23"/>
      <c r="S139" s="3"/>
      <c r="T139" s="3"/>
      <c r="U139" s="3"/>
      <c r="V139" s="3"/>
      <c r="W139" s="3"/>
      <c r="Y139" s="3"/>
      <c r="Z139" s="3"/>
      <c r="AA139" s="3"/>
      <c r="AB139" s="3"/>
    </row>
    <row r="140" spans="1:28" s="24" customFormat="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23"/>
      <c r="S140" s="3"/>
      <c r="T140" s="3"/>
      <c r="U140" s="3"/>
      <c r="V140" s="3"/>
      <c r="W140" s="3"/>
      <c r="Y140" s="3"/>
      <c r="Z140" s="3"/>
      <c r="AA140" s="3"/>
      <c r="AB140" s="3"/>
    </row>
    <row r="141" spans="1:28" s="24" customFormat="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23"/>
      <c r="S141" s="3"/>
      <c r="T141" s="3"/>
      <c r="U141" s="3"/>
      <c r="V141" s="3"/>
      <c r="W141" s="3"/>
      <c r="Y141" s="3"/>
      <c r="Z141" s="3"/>
      <c r="AA141" s="3"/>
      <c r="AB141" s="3"/>
    </row>
    <row r="142" spans="1:28" s="24" customFormat="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23"/>
      <c r="S142" s="3"/>
      <c r="T142" s="3"/>
      <c r="U142" s="3"/>
      <c r="V142" s="3"/>
      <c r="W142" s="3"/>
      <c r="Y142" s="3"/>
      <c r="Z142" s="3"/>
      <c r="AA142" s="3"/>
      <c r="AB142" s="3"/>
    </row>
    <row r="143" spans="1:28" s="24" customFormat="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23"/>
      <c r="S143" s="3"/>
      <c r="T143" s="3"/>
      <c r="U143" s="3"/>
      <c r="V143" s="3"/>
      <c r="W143" s="3"/>
      <c r="Y143" s="3"/>
      <c r="Z143" s="3"/>
      <c r="AA143" s="3"/>
      <c r="AB143" s="3"/>
    </row>
    <row r="144" spans="1:28" s="24" customFormat="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23"/>
      <c r="S144" s="3"/>
      <c r="T144" s="3"/>
      <c r="U144" s="3"/>
      <c r="V144" s="3"/>
      <c r="W144" s="3"/>
      <c r="Y144" s="3"/>
      <c r="Z144" s="3"/>
      <c r="AA144" s="3"/>
      <c r="AB144" s="3"/>
    </row>
    <row r="145" spans="1:28" s="24" customFormat="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23"/>
      <c r="S145" s="3"/>
      <c r="T145" s="3"/>
      <c r="U145" s="3"/>
      <c r="V145" s="3"/>
      <c r="W145" s="3"/>
      <c r="Y145" s="3"/>
      <c r="Z145" s="3"/>
      <c r="AA145" s="3"/>
      <c r="AB145" s="3"/>
    </row>
    <row r="146" spans="1:28" s="24" customFormat="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23"/>
      <c r="S146" s="3"/>
      <c r="T146" s="3"/>
      <c r="U146" s="3"/>
      <c r="V146" s="3"/>
      <c r="W146" s="3"/>
      <c r="Y146" s="3"/>
      <c r="Z146" s="3"/>
      <c r="AA146" s="3"/>
      <c r="AB146" s="3"/>
    </row>
    <row r="147" spans="1:28" s="24" customFormat="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23"/>
      <c r="S147" s="3"/>
      <c r="T147" s="3"/>
      <c r="U147" s="3"/>
      <c r="V147" s="3"/>
      <c r="W147" s="3"/>
      <c r="Y147" s="3"/>
      <c r="Z147" s="3"/>
      <c r="AA147" s="3"/>
      <c r="AB147" s="3"/>
    </row>
    <row r="148" spans="1:28" s="24" customFormat="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23"/>
      <c r="S148" s="3"/>
      <c r="T148" s="3"/>
      <c r="U148" s="3"/>
      <c r="V148" s="3"/>
      <c r="W148" s="3"/>
      <c r="Y148" s="3"/>
      <c r="Z148" s="3"/>
      <c r="AA148" s="3"/>
      <c r="AB148" s="3"/>
    </row>
    <row r="149" spans="1:28" s="24" customFormat="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23"/>
      <c r="S149" s="3"/>
      <c r="T149" s="3"/>
      <c r="U149" s="3"/>
      <c r="V149" s="3"/>
      <c r="W149" s="3"/>
      <c r="Y149" s="3"/>
      <c r="Z149" s="3"/>
      <c r="AA149" s="3"/>
      <c r="AB149" s="3"/>
    </row>
    <row r="150" spans="1:28" s="24" customFormat="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23"/>
      <c r="S150" s="3"/>
      <c r="T150" s="3"/>
      <c r="U150" s="3"/>
      <c r="V150" s="3"/>
      <c r="W150" s="3"/>
      <c r="Y150" s="3"/>
      <c r="Z150" s="3"/>
      <c r="AA150" s="3"/>
      <c r="AB150" s="3"/>
    </row>
    <row r="151" spans="1:28" s="24" customFormat="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23"/>
      <c r="S151" s="3"/>
      <c r="T151" s="3"/>
      <c r="U151" s="3"/>
      <c r="V151" s="3"/>
      <c r="W151" s="3"/>
      <c r="Y151" s="3"/>
      <c r="Z151" s="3"/>
      <c r="AA151" s="3"/>
      <c r="AB151" s="3"/>
    </row>
    <row r="152" spans="1:28" s="24" customFormat="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23"/>
      <c r="S152" s="3"/>
      <c r="T152" s="3"/>
      <c r="U152" s="3"/>
      <c r="V152" s="3"/>
      <c r="W152" s="3"/>
      <c r="Y152" s="3"/>
      <c r="Z152" s="3"/>
      <c r="AA152" s="3"/>
      <c r="AB152" s="3"/>
    </row>
    <row r="153" spans="1:28" s="24" customFormat="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23"/>
      <c r="S153" s="3"/>
      <c r="T153" s="3"/>
      <c r="U153" s="3"/>
      <c r="V153" s="3"/>
      <c r="W153" s="3"/>
      <c r="Y153" s="3"/>
      <c r="Z153" s="3"/>
      <c r="AA153" s="3"/>
      <c r="AB153" s="3"/>
    </row>
    <row r="154" spans="1:28" s="24" customFormat="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23"/>
      <c r="S154" s="3"/>
      <c r="T154" s="3"/>
      <c r="U154" s="3"/>
      <c r="V154" s="3"/>
      <c r="W154" s="3"/>
      <c r="Y154" s="3"/>
      <c r="Z154" s="3"/>
      <c r="AA154" s="3"/>
      <c r="AB154" s="3"/>
    </row>
    <row r="155" spans="1:28" s="24" customFormat="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23"/>
      <c r="S155" s="3"/>
      <c r="T155" s="3"/>
      <c r="U155" s="3"/>
      <c r="V155" s="3"/>
      <c r="W155" s="3"/>
      <c r="Y155" s="3"/>
      <c r="Z155" s="3"/>
      <c r="AA155" s="3"/>
      <c r="AB155" s="3"/>
    </row>
    <row r="156" spans="1:28" s="24" customFormat="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23"/>
      <c r="S156" s="3"/>
      <c r="T156" s="3"/>
      <c r="U156" s="3"/>
      <c r="V156" s="3"/>
      <c r="W156" s="3"/>
      <c r="Y156" s="3"/>
      <c r="Z156" s="3"/>
      <c r="AA156" s="3"/>
      <c r="AB156" s="3"/>
    </row>
    <row r="157" spans="1:28" s="24" customFormat="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23"/>
      <c r="S157" s="3"/>
      <c r="T157" s="3"/>
      <c r="U157" s="3"/>
      <c r="V157" s="3"/>
      <c r="W157" s="3"/>
      <c r="Y157" s="3"/>
      <c r="Z157" s="3"/>
      <c r="AA157" s="3"/>
      <c r="AB157" s="3"/>
    </row>
    <row r="158" spans="1:28" s="24" customFormat="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23"/>
      <c r="S158" s="3"/>
      <c r="T158" s="3"/>
      <c r="U158" s="3"/>
      <c r="V158" s="3"/>
      <c r="W158" s="3"/>
      <c r="Y158" s="3"/>
      <c r="Z158" s="3"/>
      <c r="AA158" s="3"/>
      <c r="AB158" s="3"/>
    </row>
    <row r="159" spans="1:28" s="24" customFormat="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23"/>
      <c r="S159" s="3"/>
      <c r="T159" s="3"/>
      <c r="U159" s="3"/>
      <c r="V159" s="3"/>
      <c r="W159" s="3"/>
      <c r="Y159" s="3"/>
      <c r="Z159" s="3"/>
      <c r="AA159" s="3"/>
      <c r="AB159" s="3"/>
    </row>
    <row r="160" spans="1:28" s="24" customFormat="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23"/>
      <c r="S160" s="3"/>
      <c r="T160" s="3"/>
      <c r="U160" s="3"/>
      <c r="V160" s="3"/>
      <c r="W160" s="3"/>
      <c r="Y160" s="3"/>
      <c r="Z160" s="3"/>
      <c r="AA160" s="3"/>
      <c r="AB160" s="3"/>
    </row>
    <row r="161" spans="1:28" s="24" customFormat="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23"/>
      <c r="S161" s="3"/>
      <c r="T161" s="3"/>
      <c r="U161" s="3"/>
      <c r="V161" s="3"/>
      <c r="W161" s="3"/>
      <c r="Y161" s="3"/>
      <c r="Z161" s="3"/>
      <c r="AA161" s="3"/>
      <c r="AB161" s="3"/>
    </row>
    <row r="162" spans="1:28" s="24" customFormat="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23"/>
      <c r="S162" s="3"/>
      <c r="T162" s="3"/>
      <c r="U162" s="3"/>
      <c r="V162" s="3"/>
      <c r="W162" s="3"/>
      <c r="Y162" s="3"/>
      <c r="Z162" s="3"/>
      <c r="AA162" s="3"/>
      <c r="AB162" s="3"/>
    </row>
    <row r="163" spans="1:28" s="24" customFormat="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23"/>
      <c r="S163" s="3"/>
      <c r="T163" s="3"/>
      <c r="U163" s="3"/>
      <c r="V163" s="3"/>
      <c r="W163" s="3"/>
      <c r="Y163" s="3"/>
      <c r="Z163" s="3"/>
      <c r="AA163" s="3"/>
      <c r="AB163" s="3"/>
    </row>
    <row r="164" spans="1:28" s="24" customFormat="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23"/>
      <c r="S164" s="3"/>
      <c r="T164" s="3"/>
      <c r="U164" s="3"/>
      <c r="V164" s="3"/>
      <c r="W164" s="3"/>
      <c r="Y164" s="3"/>
      <c r="Z164" s="3"/>
      <c r="AA164" s="3"/>
      <c r="AB164" s="3"/>
    </row>
    <row r="165" spans="1:28" s="24" customFormat="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23"/>
      <c r="S165" s="3"/>
      <c r="T165" s="3"/>
      <c r="U165" s="3"/>
      <c r="V165" s="3"/>
      <c r="W165" s="3"/>
      <c r="Y165" s="3"/>
      <c r="Z165" s="3"/>
      <c r="AA165" s="3"/>
      <c r="AB165" s="3"/>
    </row>
    <row r="166" spans="1:28" s="24" customFormat="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23"/>
      <c r="S166" s="3"/>
      <c r="T166" s="3"/>
      <c r="U166" s="3"/>
      <c r="V166" s="3"/>
      <c r="W166" s="3"/>
      <c r="Y166" s="3"/>
      <c r="Z166" s="3"/>
      <c r="AA166" s="3"/>
      <c r="AB166" s="3"/>
    </row>
    <row r="167" spans="1:28" s="24" customFormat="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23"/>
      <c r="S167" s="3"/>
      <c r="T167" s="3"/>
      <c r="U167" s="3"/>
      <c r="V167" s="3"/>
      <c r="W167" s="3"/>
      <c r="Y167" s="3"/>
      <c r="Z167" s="3"/>
      <c r="AA167" s="3"/>
      <c r="AB167" s="3"/>
    </row>
    <row r="168" spans="1:28" s="24" customFormat="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23"/>
      <c r="S168" s="3"/>
      <c r="T168" s="3"/>
      <c r="U168" s="3"/>
      <c r="V168" s="3"/>
      <c r="W168" s="3"/>
      <c r="Y168" s="3"/>
      <c r="Z168" s="3"/>
      <c r="AA168" s="3"/>
      <c r="AB168" s="3"/>
    </row>
    <row r="169" spans="1:28" s="24" customFormat="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23"/>
      <c r="S169" s="3"/>
      <c r="T169" s="3"/>
      <c r="U169" s="3"/>
      <c r="V169" s="3"/>
      <c r="W169" s="3"/>
      <c r="Y169" s="3"/>
      <c r="Z169" s="3"/>
      <c r="AA169" s="3"/>
      <c r="AB169" s="3"/>
    </row>
    <row r="170" spans="1:28" s="24" customFormat="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23"/>
      <c r="S170" s="3"/>
      <c r="T170" s="3"/>
      <c r="U170" s="3"/>
      <c r="V170" s="3"/>
      <c r="W170" s="3"/>
      <c r="Y170" s="3"/>
      <c r="Z170" s="3"/>
      <c r="AA170" s="3"/>
      <c r="AB170" s="3"/>
    </row>
    <row r="171" spans="1:28" s="24" customFormat="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23"/>
      <c r="S171" s="3"/>
      <c r="T171" s="3"/>
      <c r="U171" s="3"/>
      <c r="V171" s="3"/>
      <c r="W171" s="3"/>
      <c r="Y171" s="3"/>
      <c r="Z171" s="3"/>
      <c r="AA171" s="3"/>
      <c r="AB171" s="3"/>
    </row>
    <row r="172" spans="1:28" s="24" customFormat="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23"/>
      <c r="S172" s="3"/>
      <c r="T172" s="3"/>
      <c r="U172" s="3"/>
      <c r="V172" s="3"/>
      <c r="W172" s="3"/>
      <c r="Y172" s="3"/>
      <c r="Z172" s="3"/>
      <c r="AA172" s="3"/>
      <c r="AB172" s="3"/>
    </row>
    <row r="173" spans="1:28" s="24" customFormat="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23"/>
      <c r="S173" s="3"/>
      <c r="T173" s="3"/>
      <c r="U173" s="3"/>
      <c r="V173" s="3"/>
      <c r="W173" s="3"/>
      <c r="Y173" s="3"/>
      <c r="Z173" s="3"/>
      <c r="AA173" s="3"/>
      <c r="AB173" s="3"/>
    </row>
    <row r="174" spans="1:28" s="24" customFormat="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23"/>
      <c r="S174" s="3"/>
      <c r="T174" s="3"/>
      <c r="U174" s="3"/>
      <c r="V174" s="3"/>
      <c r="W174" s="3"/>
      <c r="Y174" s="3"/>
      <c r="Z174" s="3"/>
      <c r="AA174" s="3"/>
      <c r="AB174" s="3"/>
    </row>
    <row r="175" spans="1:28" s="24" customFormat="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23"/>
      <c r="S175" s="3"/>
      <c r="T175" s="3"/>
      <c r="U175" s="3"/>
      <c r="V175" s="3"/>
      <c r="W175" s="3"/>
      <c r="Y175" s="3"/>
      <c r="Z175" s="3"/>
      <c r="AA175" s="3"/>
      <c r="AB175" s="3"/>
    </row>
    <row r="176" spans="1:28" s="24" customFormat="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23"/>
      <c r="S176" s="3"/>
      <c r="T176" s="3"/>
      <c r="U176" s="3"/>
      <c r="V176" s="3"/>
      <c r="W176" s="3"/>
      <c r="Y176" s="3"/>
      <c r="Z176" s="3"/>
      <c r="AA176" s="3"/>
      <c r="AB176" s="3"/>
    </row>
    <row r="177" spans="1:28" s="24" customFormat="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23"/>
      <c r="S177" s="3"/>
      <c r="T177" s="3"/>
      <c r="U177" s="3"/>
      <c r="V177" s="3"/>
      <c r="W177" s="3"/>
      <c r="Y177" s="3"/>
      <c r="Z177" s="3"/>
      <c r="AA177" s="3"/>
      <c r="AB177" s="3"/>
    </row>
    <row r="178" spans="1:28" s="24" customFormat="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23"/>
      <c r="S178" s="3"/>
      <c r="T178" s="3"/>
      <c r="U178" s="3"/>
      <c r="V178" s="3"/>
      <c r="W178" s="3"/>
      <c r="Y178" s="3"/>
      <c r="Z178" s="3"/>
      <c r="AA178" s="3"/>
      <c r="AB178" s="3"/>
    </row>
    <row r="179" spans="1:28" s="24" customFormat="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23"/>
      <c r="S179" s="3"/>
      <c r="T179" s="3"/>
      <c r="U179" s="3"/>
      <c r="V179" s="3"/>
      <c r="W179" s="3"/>
      <c r="Y179" s="3"/>
      <c r="Z179" s="3"/>
      <c r="AA179" s="3"/>
      <c r="AB179" s="3"/>
    </row>
    <row r="180" spans="1:28" s="24" customFormat="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23"/>
      <c r="S180" s="3"/>
      <c r="T180" s="3"/>
      <c r="U180" s="3"/>
      <c r="V180" s="3"/>
      <c r="W180" s="3"/>
      <c r="Y180" s="3"/>
      <c r="Z180" s="3"/>
      <c r="AA180" s="3"/>
      <c r="AB180" s="3"/>
    </row>
    <row r="181" spans="1:28" s="24" customFormat="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23"/>
      <c r="S181" s="3"/>
      <c r="T181" s="3"/>
      <c r="U181" s="3"/>
      <c r="V181" s="3"/>
      <c r="W181" s="3"/>
      <c r="Y181" s="3"/>
      <c r="Z181" s="3"/>
      <c r="AA181" s="3"/>
      <c r="AB181" s="3"/>
    </row>
    <row r="182" spans="1:28" s="24" customFormat="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23"/>
      <c r="S182" s="3"/>
      <c r="T182" s="3"/>
      <c r="U182" s="3"/>
      <c r="V182" s="3"/>
      <c r="W182" s="3"/>
      <c r="Y182" s="3"/>
      <c r="Z182" s="3"/>
      <c r="AA182" s="3"/>
      <c r="AB182" s="3"/>
    </row>
    <row r="183" spans="1:28" s="24" customFormat="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23"/>
      <c r="S183" s="3"/>
      <c r="T183" s="3"/>
      <c r="U183" s="3"/>
      <c r="V183" s="3"/>
      <c r="W183" s="3"/>
      <c r="Y183" s="3"/>
      <c r="Z183" s="3"/>
      <c r="AA183" s="3"/>
      <c r="AB183" s="3"/>
    </row>
    <row r="184" spans="1:28" s="24" customFormat="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23"/>
      <c r="S184" s="3"/>
      <c r="T184" s="3"/>
      <c r="U184" s="3"/>
      <c r="V184" s="3"/>
      <c r="W184" s="3"/>
      <c r="Y184" s="3"/>
      <c r="Z184" s="3"/>
      <c r="AA184" s="3"/>
      <c r="AB184" s="3"/>
    </row>
    <row r="185" spans="1:28" s="24" customFormat="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23"/>
      <c r="S185" s="3"/>
      <c r="T185" s="3"/>
      <c r="U185" s="3"/>
      <c r="V185" s="3"/>
      <c r="W185" s="3"/>
      <c r="Y185" s="3"/>
      <c r="Z185" s="3"/>
      <c r="AA185" s="3"/>
      <c r="AB185" s="3"/>
    </row>
    <row r="186" spans="1:28" s="24" customFormat="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23"/>
      <c r="S186" s="3"/>
      <c r="T186" s="3"/>
      <c r="U186" s="3"/>
      <c r="V186" s="3"/>
      <c r="W186" s="3"/>
      <c r="Y186" s="3"/>
      <c r="Z186" s="3"/>
      <c r="AA186" s="3"/>
      <c r="AB186" s="3"/>
    </row>
    <row r="187" spans="1:28" s="24" customFormat="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23"/>
      <c r="S187" s="3"/>
      <c r="T187" s="3"/>
      <c r="U187" s="3"/>
      <c r="V187" s="3"/>
      <c r="W187" s="3"/>
      <c r="Y187" s="3"/>
      <c r="Z187" s="3"/>
      <c r="AA187" s="3"/>
      <c r="AB187" s="3"/>
    </row>
    <row r="188" spans="1:28" s="24" customFormat="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23"/>
      <c r="S188" s="3"/>
      <c r="T188" s="3"/>
      <c r="U188" s="3"/>
      <c r="V188" s="3"/>
      <c r="W188" s="3"/>
      <c r="Y188" s="3"/>
      <c r="Z188" s="3"/>
      <c r="AA188" s="3"/>
      <c r="AB188" s="3"/>
    </row>
    <row r="189" spans="1:28" s="24" customFormat="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23"/>
      <c r="S189" s="3"/>
      <c r="T189" s="3"/>
      <c r="U189" s="3"/>
      <c r="V189" s="3"/>
      <c r="W189" s="3"/>
      <c r="Y189" s="3"/>
      <c r="Z189" s="3"/>
      <c r="AA189" s="3"/>
      <c r="AB189" s="3"/>
    </row>
    <row r="190" spans="1:28" s="24" customFormat="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23"/>
      <c r="S190" s="3"/>
      <c r="T190" s="3"/>
      <c r="U190" s="3"/>
      <c r="V190" s="3"/>
      <c r="W190" s="3"/>
      <c r="Y190" s="3"/>
      <c r="Z190" s="3"/>
      <c r="AA190" s="3"/>
      <c r="AB190" s="3"/>
    </row>
    <row r="191" spans="1:28" s="24" customFormat="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23"/>
      <c r="S191" s="3"/>
      <c r="T191" s="3"/>
      <c r="U191" s="3"/>
      <c r="V191" s="3"/>
      <c r="W191" s="3"/>
      <c r="Y191" s="3"/>
      <c r="Z191" s="3"/>
      <c r="AA191" s="3"/>
      <c r="AB191" s="3"/>
    </row>
    <row r="192" spans="1:28" s="24" customFormat="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23"/>
      <c r="S192" s="3"/>
      <c r="T192" s="3"/>
      <c r="U192" s="3"/>
      <c r="V192" s="3"/>
      <c r="W192" s="3"/>
      <c r="Y192" s="3"/>
      <c r="Z192" s="3"/>
      <c r="AA192" s="3"/>
      <c r="AB192" s="3"/>
    </row>
    <row r="193" spans="1:28" s="24" customFormat="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23"/>
      <c r="S193" s="3"/>
      <c r="T193" s="3"/>
      <c r="U193" s="3"/>
      <c r="V193" s="3"/>
      <c r="W193" s="3"/>
      <c r="Y193" s="3"/>
      <c r="Z193" s="3"/>
      <c r="AA193" s="3"/>
      <c r="AB193" s="3"/>
    </row>
    <row r="194" spans="1:28" s="24" customFormat="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23"/>
      <c r="S194" s="3"/>
      <c r="T194" s="3"/>
      <c r="U194" s="3"/>
      <c r="V194" s="3"/>
      <c r="W194" s="3"/>
      <c r="Y194" s="3"/>
      <c r="Z194" s="3"/>
      <c r="AA194" s="3"/>
      <c r="AB194" s="3"/>
    </row>
    <row r="195" spans="1:28" s="24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23"/>
      <c r="S195" s="3"/>
      <c r="T195" s="3"/>
      <c r="U195" s="3"/>
      <c r="V195" s="3"/>
      <c r="W195" s="3"/>
      <c r="Y195" s="3"/>
      <c r="Z195" s="3"/>
      <c r="AA195" s="3"/>
      <c r="AB195" s="3"/>
    </row>
    <row r="196" spans="1:28" s="24" customFormat="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23"/>
      <c r="S196" s="3"/>
      <c r="T196" s="3"/>
      <c r="U196" s="3"/>
      <c r="V196" s="3"/>
      <c r="W196" s="3"/>
      <c r="Y196" s="3"/>
      <c r="Z196" s="3"/>
      <c r="AA196" s="3"/>
      <c r="AB196" s="3"/>
    </row>
    <row r="197" spans="1:28" s="24" customFormat="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23"/>
      <c r="S197" s="3"/>
      <c r="T197" s="3"/>
      <c r="U197" s="3"/>
      <c r="V197" s="3"/>
      <c r="W197" s="3"/>
      <c r="Y197" s="3"/>
      <c r="Z197" s="3"/>
      <c r="AA197" s="3"/>
      <c r="AB197" s="3"/>
    </row>
    <row r="198" spans="1:28" s="24" customFormat="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23"/>
      <c r="S198" s="3"/>
      <c r="T198" s="3"/>
      <c r="U198" s="3"/>
      <c r="V198" s="3"/>
      <c r="W198" s="3"/>
      <c r="Y198" s="3"/>
      <c r="Z198" s="3"/>
      <c r="AA198" s="3"/>
      <c r="AB198" s="3"/>
    </row>
    <row r="199" spans="1:28" s="24" customFormat="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23"/>
      <c r="S199" s="3"/>
      <c r="T199" s="3"/>
      <c r="U199" s="3"/>
      <c r="V199" s="3"/>
      <c r="W199" s="3"/>
      <c r="Y199" s="3"/>
      <c r="Z199" s="3"/>
      <c r="AA199" s="3"/>
      <c r="AB199" s="3"/>
    </row>
    <row r="200" spans="1:28" s="24" customFormat="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23"/>
      <c r="S200" s="3"/>
      <c r="T200" s="3"/>
      <c r="U200" s="3"/>
      <c r="V200" s="3"/>
      <c r="W200" s="3"/>
      <c r="Y200" s="3"/>
      <c r="Z200" s="3"/>
      <c r="AA200" s="3"/>
      <c r="AB200" s="3"/>
    </row>
    <row r="201" spans="1:28" s="24" customFormat="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23"/>
      <c r="S201" s="3"/>
      <c r="T201" s="3"/>
      <c r="U201" s="3"/>
      <c r="V201" s="3"/>
      <c r="W201" s="3"/>
      <c r="Y201" s="3"/>
      <c r="Z201" s="3"/>
      <c r="AA201" s="3"/>
      <c r="AB201" s="3"/>
    </row>
    <row r="202" spans="1:28" s="24" customFormat="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23"/>
      <c r="S202" s="3"/>
      <c r="T202" s="3"/>
      <c r="U202" s="3"/>
      <c r="V202" s="3"/>
      <c r="W202" s="3"/>
      <c r="Y202" s="3"/>
      <c r="Z202" s="3"/>
      <c r="AA202" s="3"/>
      <c r="AB202" s="3"/>
    </row>
    <row r="203" spans="1:28" s="24" customFormat="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23"/>
      <c r="S203" s="3"/>
      <c r="T203" s="3"/>
      <c r="U203" s="3"/>
      <c r="V203" s="3"/>
      <c r="W203" s="3"/>
      <c r="Y203" s="3"/>
      <c r="Z203" s="3"/>
      <c r="AA203" s="3"/>
      <c r="AB203" s="3"/>
    </row>
    <row r="204" spans="1:28" s="24" customFormat="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23"/>
      <c r="S204" s="3"/>
      <c r="T204" s="3"/>
      <c r="U204" s="3"/>
      <c r="V204" s="3"/>
      <c r="W204" s="3"/>
      <c r="Y204" s="3"/>
      <c r="Z204" s="3"/>
      <c r="AA204" s="3"/>
      <c r="AB204" s="3"/>
    </row>
    <row r="205" spans="1:28" s="24" customFormat="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23"/>
      <c r="S205" s="3"/>
      <c r="T205" s="3"/>
      <c r="U205" s="3"/>
      <c r="V205" s="3"/>
      <c r="W205" s="3"/>
      <c r="Y205" s="3"/>
      <c r="Z205" s="3"/>
      <c r="AA205" s="3"/>
      <c r="AB205" s="3"/>
    </row>
    <row r="206" spans="1:28" s="24" customFormat="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23"/>
      <c r="S206" s="3"/>
      <c r="T206" s="3"/>
      <c r="U206" s="3"/>
      <c r="V206" s="3"/>
      <c r="W206" s="3"/>
      <c r="Y206" s="3"/>
      <c r="Z206" s="3"/>
      <c r="AA206" s="3"/>
      <c r="AB206" s="3"/>
    </row>
    <row r="207" spans="1:28" s="24" customFormat="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23"/>
      <c r="S207" s="3"/>
      <c r="T207" s="3"/>
      <c r="U207" s="3"/>
      <c r="V207" s="3"/>
      <c r="W207" s="3"/>
      <c r="Y207" s="3"/>
      <c r="Z207" s="3"/>
      <c r="AA207" s="3"/>
      <c r="AB207" s="3"/>
    </row>
    <row r="208" spans="1:28" s="24" customFormat="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23"/>
      <c r="S208" s="3"/>
      <c r="T208" s="3"/>
      <c r="U208" s="3"/>
      <c r="V208" s="3"/>
      <c r="W208" s="3"/>
      <c r="Y208" s="3"/>
      <c r="Z208" s="3"/>
      <c r="AA208" s="3"/>
      <c r="AB208" s="3"/>
    </row>
    <row r="209" spans="1:28" s="24" customFormat="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23"/>
      <c r="S209" s="3"/>
      <c r="T209" s="3"/>
      <c r="U209" s="3"/>
      <c r="V209" s="3"/>
      <c r="W209" s="3"/>
      <c r="Y209" s="3"/>
      <c r="Z209" s="3"/>
      <c r="AA209" s="3"/>
      <c r="AB209" s="3"/>
    </row>
    <row r="210" spans="1:28" s="24" customFormat="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23"/>
      <c r="S210" s="3"/>
      <c r="T210" s="3"/>
      <c r="U210" s="3"/>
      <c r="V210" s="3"/>
      <c r="W210" s="3"/>
      <c r="Y210" s="3"/>
      <c r="Z210" s="3"/>
      <c r="AA210" s="3"/>
      <c r="AB210" s="3"/>
    </row>
    <row r="211" spans="1:28" s="24" customFormat="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23"/>
      <c r="S211" s="3"/>
      <c r="T211" s="3"/>
      <c r="U211" s="3"/>
      <c r="V211" s="3"/>
      <c r="W211" s="3"/>
      <c r="Y211" s="3"/>
      <c r="Z211" s="3"/>
      <c r="AA211" s="3"/>
      <c r="AB211" s="3"/>
    </row>
    <row r="212" spans="1:28" s="24" customFormat="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23"/>
      <c r="S212" s="3"/>
      <c r="T212" s="3"/>
      <c r="U212" s="3"/>
      <c r="V212" s="3"/>
      <c r="W212" s="3"/>
      <c r="Y212" s="3"/>
      <c r="Z212" s="3"/>
      <c r="AA212" s="3"/>
      <c r="AB212" s="3"/>
    </row>
    <row r="213" spans="1:28" s="24" customFormat="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23"/>
      <c r="S213" s="3"/>
      <c r="T213" s="3"/>
      <c r="U213" s="3"/>
      <c r="V213" s="3"/>
      <c r="W213" s="3"/>
      <c r="Y213" s="3"/>
      <c r="Z213" s="3"/>
      <c r="AA213" s="3"/>
      <c r="AB213" s="3"/>
    </row>
    <row r="214" spans="1:28" s="24" customFormat="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23"/>
      <c r="S214" s="3"/>
      <c r="T214" s="3"/>
      <c r="U214" s="3"/>
      <c r="V214" s="3"/>
      <c r="W214" s="3"/>
      <c r="Y214" s="3"/>
      <c r="Z214" s="3"/>
      <c r="AA214" s="3"/>
      <c r="AB214" s="3"/>
    </row>
    <row r="215" spans="1:28" s="24" customFormat="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23"/>
      <c r="S215" s="3"/>
      <c r="T215" s="3"/>
      <c r="U215" s="3"/>
      <c r="V215" s="3"/>
      <c r="W215" s="3"/>
      <c r="Y215" s="3"/>
      <c r="Z215" s="3"/>
      <c r="AA215" s="3"/>
      <c r="AB215" s="3"/>
    </row>
    <row r="216" spans="1:28" s="24" customFormat="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23"/>
      <c r="S216" s="3"/>
      <c r="T216" s="3"/>
      <c r="U216" s="3"/>
      <c r="V216" s="3"/>
      <c r="W216" s="3"/>
      <c r="Y216" s="3"/>
      <c r="Z216" s="3"/>
      <c r="AA216" s="3"/>
      <c r="AB216" s="3"/>
    </row>
    <row r="217" spans="1:28" s="24" customFormat="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23"/>
      <c r="S217" s="3"/>
      <c r="T217" s="3"/>
      <c r="U217" s="3"/>
      <c r="V217" s="3"/>
      <c r="W217" s="3"/>
      <c r="Y217" s="3"/>
      <c r="Z217" s="3"/>
      <c r="AA217" s="3"/>
      <c r="AB217" s="3"/>
    </row>
    <row r="218" spans="1:28" s="24" customFormat="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23"/>
      <c r="S218" s="3"/>
      <c r="T218" s="3"/>
      <c r="U218" s="3"/>
      <c r="V218" s="3"/>
      <c r="W218" s="3"/>
      <c r="Y218" s="3"/>
      <c r="Z218" s="3"/>
      <c r="AA218" s="3"/>
      <c r="AB218" s="3"/>
    </row>
    <row r="219" spans="1:28" s="24" customFormat="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23"/>
      <c r="S219" s="3"/>
      <c r="T219" s="3"/>
      <c r="U219" s="3"/>
      <c r="V219" s="3"/>
      <c r="W219" s="3"/>
      <c r="Y219" s="3"/>
      <c r="Z219" s="3"/>
      <c r="AA219" s="3"/>
      <c r="AB219" s="3"/>
    </row>
    <row r="220" spans="1:28" s="24" customFormat="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23"/>
      <c r="S220" s="3"/>
      <c r="T220" s="3"/>
      <c r="U220" s="3"/>
      <c r="V220" s="3"/>
      <c r="W220" s="3"/>
      <c r="Y220" s="3"/>
      <c r="Z220" s="3"/>
      <c r="AA220" s="3"/>
      <c r="AB220" s="3"/>
    </row>
    <row r="221" spans="1:28" s="24" customFormat="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23"/>
      <c r="S221" s="3"/>
      <c r="T221" s="3"/>
      <c r="U221" s="3"/>
      <c r="V221" s="3"/>
      <c r="W221" s="3"/>
      <c r="Y221" s="3"/>
      <c r="Z221" s="3"/>
      <c r="AA221" s="3"/>
      <c r="AB221" s="3"/>
    </row>
    <row r="222" spans="1:28" s="24" customFormat="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23"/>
      <c r="S222" s="3"/>
      <c r="T222" s="3"/>
      <c r="U222" s="3"/>
      <c r="V222" s="3"/>
      <c r="W222" s="3"/>
      <c r="Y222" s="3"/>
      <c r="Z222" s="3"/>
      <c r="AA222" s="3"/>
      <c r="AB222" s="3"/>
    </row>
    <row r="223" spans="1:28" s="24" customFormat="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23"/>
      <c r="S223" s="3"/>
      <c r="T223" s="3"/>
      <c r="U223" s="3"/>
      <c r="V223" s="3"/>
      <c r="W223" s="3"/>
      <c r="Y223" s="3"/>
      <c r="Z223" s="3"/>
      <c r="AA223" s="3"/>
      <c r="AB223" s="3"/>
    </row>
    <row r="224" spans="1:28" s="24" customFormat="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23"/>
      <c r="S224" s="3"/>
      <c r="T224" s="3"/>
      <c r="U224" s="3"/>
      <c r="V224" s="3"/>
      <c r="W224" s="3"/>
      <c r="Y224" s="3"/>
      <c r="Z224" s="3"/>
      <c r="AA224" s="3"/>
      <c r="AB224" s="3"/>
    </row>
    <row r="225" spans="1:28" s="24" customFormat="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23"/>
      <c r="S225" s="3"/>
      <c r="T225" s="3"/>
      <c r="U225" s="3"/>
      <c r="V225" s="3"/>
      <c r="W225" s="3"/>
      <c r="Y225" s="3"/>
      <c r="Z225" s="3"/>
      <c r="AA225" s="3"/>
      <c r="AB225" s="3"/>
    </row>
    <row r="226" spans="1:28" s="24" customFormat="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23"/>
      <c r="S226" s="3"/>
      <c r="T226" s="3"/>
      <c r="U226" s="3"/>
      <c r="V226" s="3"/>
      <c r="W226" s="3"/>
      <c r="Y226" s="3"/>
      <c r="Z226" s="3"/>
      <c r="AA226" s="3"/>
      <c r="AB226" s="3"/>
    </row>
    <row r="227" spans="1:28" s="24" customFormat="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23"/>
      <c r="S227" s="3"/>
      <c r="T227" s="3"/>
      <c r="U227" s="3"/>
      <c r="V227" s="3"/>
      <c r="W227" s="3"/>
      <c r="Y227" s="3"/>
      <c r="Z227" s="3"/>
      <c r="AA227" s="3"/>
      <c r="AB227" s="3"/>
    </row>
    <row r="228" spans="1:28" s="24" customFormat="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23"/>
      <c r="S228" s="3"/>
      <c r="T228" s="3"/>
      <c r="U228" s="3"/>
      <c r="V228" s="3"/>
      <c r="W228" s="3"/>
      <c r="Y228" s="3"/>
      <c r="Z228" s="3"/>
      <c r="AA228" s="3"/>
      <c r="AB228" s="3"/>
    </row>
    <row r="229" spans="1:28" s="24" customFormat="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23"/>
      <c r="S229" s="3"/>
      <c r="T229" s="3"/>
      <c r="U229" s="3"/>
      <c r="V229" s="3"/>
      <c r="W229" s="3"/>
      <c r="Y229" s="3"/>
      <c r="Z229" s="3"/>
      <c r="AA229" s="3"/>
      <c r="AB229" s="3"/>
    </row>
    <row r="230" spans="1:28" s="24" customFormat="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23"/>
      <c r="S230" s="3"/>
      <c r="T230" s="3"/>
      <c r="U230" s="3"/>
      <c r="V230" s="3"/>
      <c r="W230" s="3"/>
      <c r="Y230" s="3"/>
      <c r="Z230" s="3"/>
      <c r="AA230" s="3"/>
      <c r="AB230" s="3"/>
    </row>
    <row r="231" spans="1:28" s="24" customFormat="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23"/>
      <c r="S231" s="3"/>
      <c r="T231" s="3"/>
      <c r="U231" s="3"/>
      <c r="V231" s="3"/>
      <c r="W231" s="3"/>
      <c r="Y231" s="3"/>
      <c r="Z231" s="3"/>
      <c r="AA231" s="3"/>
      <c r="AB231" s="3"/>
    </row>
    <row r="232" spans="1:28" s="24" customFormat="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23"/>
      <c r="S232" s="3"/>
      <c r="T232" s="3"/>
      <c r="U232" s="3"/>
      <c r="V232" s="3"/>
      <c r="W232" s="3"/>
      <c r="Y232" s="3"/>
      <c r="Z232" s="3"/>
      <c r="AA232" s="3"/>
      <c r="AB232" s="3"/>
    </row>
    <row r="233" spans="1:28" s="24" customFormat="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23"/>
      <c r="S233" s="3"/>
      <c r="T233" s="3"/>
      <c r="U233" s="3"/>
      <c r="V233" s="3"/>
      <c r="W233" s="3"/>
      <c r="Y233" s="3"/>
      <c r="Z233" s="3"/>
      <c r="AA233" s="3"/>
      <c r="AB233" s="3"/>
    </row>
    <row r="234" spans="1:28" s="24" customFormat="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23"/>
      <c r="S234" s="3"/>
      <c r="T234" s="3"/>
      <c r="U234" s="3"/>
      <c r="V234" s="3"/>
      <c r="W234" s="3"/>
      <c r="Y234" s="3"/>
      <c r="Z234" s="3"/>
      <c r="AA234" s="3"/>
      <c r="AB234" s="3"/>
    </row>
    <row r="235" spans="1:28" s="24" customFormat="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23"/>
      <c r="S235" s="3"/>
      <c r="T235" s="3"/>
      <c r="U235" s="3"/>
      <c r="V235" s="3"/>
      <c r="W235" s="3"/>
      <c r="Y235" s="3"/>
      <c r="Z235" s="3"/>
      <c r="AA235" s="3"/>
      <c r="AB235" s="3"/>
    </row>
    <row r="236" spans="1:28" s="24" customFormat="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23"/>
      <c r="S236" s="3"/>
      <c r="T236" s="3"/>
      <c r="U236" s="3"/>
      <c r="V236" s="3"/>
      <c r="W236" s="3"/>
      <c r="Y236" s="3"/>
      <c r="Z236" s="3"/>
      <c r="AA236" s="3"/>
      <c r="AB236" s="3"/>
    </row>
    <row r="237" spans="1:28" s="24" customFormat="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23"/>
      <c r="S237" s="3"/>
      <c r="T237" s="3"/>
      <c r="U237" s="3"/>
      <c r="V237" s="3"/>
      <c r="W237" s="3"/>
      <c r="Y237" s="3"/>
      <c r="Z237" s="3"/>
      <c r="AA237" s="3"/>
      <c r="AB237" s="3"/>
    </row>
    <row r="238" spans="1:28" s="24" customFormat="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23"/>
      <c r="S238" s="3"/>
      <c r="T238" s="3"/>
      <c r="U238" s="3"/>
      <c r="V238" s="3"/>
      <c r="W238" s="3"/>
      <c r="Y238" s="3"/>
      <c r="Z238" s="3"/>
      <c r="AA238" s="3"/>
      <c r="AB238" s="3"/>
    </row>
    <row r="239" spans="1:28" s="24" customFormat="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23"/>
      <c r="S239" s="3"/>
      <c r="T239" s="3"/>
      <c r="U239" s="3"/>
      <c r="V239" s="3"/>
      <c r="W239" s="3"/>
      <c r="Y239" s="3"/>
      <c r="Z239" s="3"/>
      <c r="AA239" s="3"/>
      <c r="AB239" s="3"/>
    </row>
    <row r="240" spans="1:28" s="24" customFormat="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23"/>
      <c r="S240" s="3"/>
      <c r="T240" s="3"/>
      <c r="U240" s="3"/>
      <c r="V240" s="3"/>
      <c r="W240" s="3"/>
      <c r="Y240" s="3"/>
      <c r="Z240" s="3"/>
      <c r="AA240" s="3"/>
      <c r="AB240" s="3"/>
    </row>
    <row r="241" spans="1:28" s="24" customFormat="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23"/>
      <c r="S241" s="3"/>
      <c r="T241" s="3"/>
      <c r="U241" s="3"/>
      <c r="V241" s="3"/>
      <c r="W241" s="3"/>
      <c r="Y241" s="3"/>
      <c r="Z241" s="3"/>
      <c r="AA241" s="3"/>
      <c r="AB241" s="3"/>
    </row>
    <row r="242" spans="1:28" s="24" customFormat="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23"/>
      <c r="S242" s="3"/>
      <c r="T242" s="3"/>
      <c r="U242" s="3"/>
      <c r="V242" s="3"/>
      <c r="W242" s="3"/>
      <c r="Y242" s="3"/>
      <c r="Z242" s="3"/>
      <c r="AA242" s="3"/>
      <c r="AB242" s="3"/>
    </row>
    <row r="243" spans="1:28" s="24" customFormat="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23"/>
      <c r="S243" s="3"/>
      <c r="T243" s="3"/>
      <c r="U243" s="3"/>
      <c r="V243" s="3"/>
      <c r="W243" s="3"/>
      <c r="Y243" s="3"/>
      <c r="Z243" s="3"/>
      <c r="AA243" s="3"/>
      <c r="AB243" s="3"/>
    </row>
    <row r="244" spans="1:28" s="24" customFormat="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23"/>
      <c r="S244" s="3"/>
      <c r="T244" s="3"/>
      <c r="U244" s="3"/>
      <c r="V244" s="3"/>
      <c r="W244" s="3"/>
      <c r="Y244" s="3"/>
      <c r="Z244" s="3"/>
      <c r="AA244" s="3"/>
      <c r="AB244" s="3"/>
    </row>
    <row r="245" spans="1:28" s="24" customFormat="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23"/>
      <c r="S245" s="3"/>
      <c r="T245" s="3"/>
      <c r="U245" s="3"/>
      <c r="V245" s="3"/>
      <c r="W245" s="3"/>
      <c r="Y245" s="3"/>
      <c r="Z245" s="3"/>
      <c r="AA245" s="3"/>
      <c r="AB245" s="3"/>
    </row>
    <row r="246" spans="1:28" s="24" customFormat="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23"/>
      <c r="S246" s="3"/>
      <c r="T246" s="3"/>
      <c r="U246" s="3"/>
      <c r="V246" s="3"/>
      <c r="W246" s="3"/>
      <c r="Y246" s="3"/>
      <c r="Z246" s="3"/>
      <c r="AA246" s="3"/>
      <c r="AB246" s="3"/>
    </row>
    <row r="247" spans="1:28" s="24" customFormat="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23"/>
      <c r="S247" s="3"/>
      <c r="T247" s="3"/>
      <c r="U247" s="3"/>
      <c r="V247" s="3"/>
      <c r="W247" s="3"/>
      <c r="Y247" s="3"/>
      <c r="Z247" s="3"/>
      <c r="AA247" s="3"/>
      <c r="AB247" s="3"/>
    </row>
    <row r="248" spans="1:28" s="24" customFormat="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23"/>
      <c r="S248" s="3"/>
      <c r="T248" s="3"/>
      <c r="U248" s="3"/>
      <c r="V248" s="3"/>
      <c r="W248" s="3"/>
      <c r="Y248" s="3"/>
      <c r="Z248" s="3"/>
      <c r="AA248" s="3"/>
      <c r="AB248" s="3"/>
    </row>
    <row r="249" spans="1:28" s="24" customFormat="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23"/>
      <c r="S249" s="3"/>
      <c r="T249" s="3"/>
      <c r="U249" s="3"/>
      <c r="V249" s="3"/>
      <c r="W249" s="3"/>
      <c r="Y249" s="3"/>
      <c r="Z249" s="3"/>
      <c r="AA249" s="3"/>
      <c r="AB249" s="3"/>
    </row>
    <row r="250" spans="1:28" s="24" customFormat="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23"/>
      <c r="S250" s="3"/>
      <c r="T250" s="3"/>
      <c r="U250" s="3"/>
      <c r="V250" s="3"/>
      <c r="W250" s="3"/>
      <c r="Y250" s="3"/>
      <c r="Z250" s="3"/>
      <c r="AA250" s="3"/>
      <c r="AB250" s="3"/>
    </row>
    <row r="251" spans="1:28" s="24" customFormat="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23"/>
      <c r="S251" s="3"/>
      <c r="T251" s="3"/>
      <c r="U251" s="3"/>
      <c r="V251" s="3"/>
      <c r="W251" s="3"/>
      <c r="Y251" s="3"/>
      <c r="Z251" s="3"/>
      <c r="AA251" s="3"/>
      <c r="AB251" s="3"/>
    </row>
    <row r="252" spans="1:28" s="24" customFormat="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23"/>
      <c r="S252" s="3"/>
      <c r="T252" s="3"/>
      <c r="U252" s="3"/>
      <c r="V252" s="3"/>
      <c r="W252" s="3"/>
      <c r="Y252" s="3"/>
      <c r="Z252" s="3"/>
      <c r="AA252" s="3"/>
      <c r="AB252" s="3"/>
    </row>
    <row r="253" spans="1:28" s="24" customFormat="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23"/>
      <c r="S253" s="3"/>
      <c r="T253" s="3"/>
      <c r="U253" s="3"/>
      <c r="V253" s="3"/>
      <c r="W253" s="3"/>
      <c r="Y253" s="3"/>
      <c r="Z253" s="3"/>
      <c r="AA253" s="3"/>
      <c r="AB253" s="3"/>
    </row>
    <row r="254" spans="1:28" s="24" customFormat="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23"/>
      <c r="S254" s="3"/>
      <c r="T254" s="3"/>
      <c r="U254" s="3"/>
      <c r="V254" s="3"/>
      <c r="W254" s="3"/>
      <c r="Y254" s="3"/>
      <c r="Z254" s="3"/>
      <c r="AA254" s="3"/>
      <c r="AB254" s="3"/>
    </row>
    <row r="255" spans="1:28" s="24" customFormat="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23"/>
      <c r="S255" s="3"/>
      <c r="T255" s="3"/>
      <c r="U255" s="3"/>
      <c r="V255" s="3"/>
      <c r="W255" s="3"/>
      <c r="Y255" s="3"/>
      <c r="Z255" s="3"/>
      <c r="AA255" s="3"/>
      <c r="AB255" s="3"/>
    </row>
    <row r="256" spans="1:28" s="24" customFormat="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23"/>
      <c r="S256" s="3"/>
      <c r="T256" s="3"/>
      <c r="U256" s="3"/>
      <c r="V256" s="3"/>
      <c r="W256" s="3"/>
      <c r="Y256" s="3"/>
      <c r="Z256" s="3"/>
      <c r="AA256" s="3"/>
      <c r="AB256" s="3"/>
    </row>
    <row r="257" spans="1:28" s="24" customFormat="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23"/>
      <c r="S257" s="3"/>
      <c r="T257" s="3"/>
      <c r="U257" s="3"/>
      <c r="V257" s="3"/>
      <c r="W257" s="3"/>
      <c r="Y257" s="3"/>
      <c r="Z257" s="3"/>
      <c r="AA257" s="3"/>
      <c r="AB257" s="3"/>
    </row>
    <row r="258" spans="1:28" s="24" customFormat="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23"/>
      <c r="S258" s="3"/>
      <c r="T258" s="3"/>
      <c r="U258" s="3"/>
      <c r="V258" s="3"/>
      <c r="W258" s="3"/>
      <c r="Y258" s="3"/>
      <c r="Z258" s="3"/>
      <c r="AA258" s="3"/>
      <c r="AB258" s="3"/>
    </row>
    <row r="259" spans="1:28" s="24" customFormat="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23"/>
      <c r="S259" s="3"/>
      <c r="T259" s="3"/>
      <c r="U259" s="3"/>
      <c r="V259" s="3"/>
      <c r="W259" s="3"/>
      <c r="Y259" s="3"/>
      <c r="Z259" s="3"/>
      <c r="AA259" s="3"/>
      <c r="AB259" s="3"/>
    </row>
    <row r="260" spans="1:28" s="24" customFormat="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23"/>
      <c r="S260" s="3"/>
      <c r="T260" s="3"/>
      <c r="U260" s="3"/>
      <c r="V260" s="3"/>
      <c r="W260" s="3"/>
      <c r="Y260" s="3"/>
      <c r="Z260" s="3"/>
      <c r="AA260" s="3"/>
      <c r="AB260" s="3"/>
    </row>
    <row r="261" spans="1:28" s="24" customFormat="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23"/>
      <c r="S261" s="3"/>
      <c r="T261" s="3"/>
      <c r="U261" s="3"/>
      <c r="V261" s="3"/>
      <c r="W261" s="3"/>
      <c r="Y261" s="3"/>
      <c r="Z261" s="3"/>
      <c r="AA261" s="3"/>
      <c r="AB261" s="3"/>
    </row>
    <row r="262" spans="1:28" s="24" customFormat="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23"/>
      <c r="S262" s="3"/>
      <c r="T262" s="3"/>
      <c r="U262" s="3"/>
      <c r="V262" s="3"/>
      <c r="W262" s="3"/>
      <c r="Y262" s="3"/>
      <c r="Z262" s="3"/>
      <c r="AA262" s="3"/>
      <c r="AB262" s="3"/>
    </row>
    <row r="263" spans="1:28" s="24" customFormat="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23"/>
      <c r="S263" s="3"/>
      <c r="T263" s="3"/>
      <c r="U263" s="3"/>
      <c r="V263" s="3"/>
      <c r="W263" s="3"/>
      <c r="Y263" s="3"/>
      <c r="Z263" s="3"/>
      <c r="AA263" s="3"/>
      <c r="AB263" s="3"/>
    </row>
    <row r="264" spans="1:28" s="24" customFormat="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23"/>
      <c r="S264" s="3"/>
      <c r="T264" s="3"/>
      <c r="U264" s="3"/>
      <c r="V264" s="3"/>
      <c r="W264" s="3"/>
      <c r="Y264" s="3"/>
      <c r="Z264" s="3"/>
      <c r="AA264" s="3"/>
      <c r="AB264" s="3"/>
    </row>
    <row r="265" spans="1:28" s="24" customFormat="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23"/>
      <c r="S265" s="3"/>
      <c r="T265" s="3"/>
      <c r="U265" s="3"/>
      <c r="V265" s="3"/>
      <c r="W265" s="3"/>
      <c r="Y265" s="3"/>
      <c r="Z265" s="3"/>
      <c r="AA265" s="3"/>
      <c r="AB265" s="3"/>
    </row>
    <row r="266" spans="1:28" s="24" customFormat="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23"/>
      <c r="S266" s="3"/>
      <c r="T266" s="3"/>
      <c r="U266" s="3"/>
      <c r="V266" s="3"/>
      <c r="W266" s="3"/>
      <c r="Y266" s="3"/>
      <c r="Z266" s="3"/>
      <c r="AA266" s="3"/>
      <c r="AB266" s="3"/>
    </row>
    <row r="267" spans="1:28" s="24" customFormat="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23"/>
      <c r="S267" s="3"/>
      <c r="T267" s="3"/>
      <c r="U267" s="3"/>
      <c r="V267" s="3"/>
      <c r="W267" s="3"/>
      <c r="Y267" s="3"/>
      <c r="Z267" s="3"/>
      <c r="AA267" s="3"/>
      <c r="AB267" s="3"/>
    </row>
    <row r="268" spans="1:28" s="24" customFormat="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23"/>
      <c r="S268" s="3"/>
      <c r="T268" s="3"/>
      <c r="U268" s="3"/>
      <c r="V268" s="3"/>
      <c r="W268" s="3"/>
      <c r="Y268" s="3"/>
      <c r="Z268" s="3"/>
      <c r="AA268" s="3"/>
      <c r="AB268" s="3"/>
    </row>
    <row r="269" spans="1:28" s="24" customFormat="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23"/>
      <c r="S269" s="3"/>
      <c r="T269" s="3"/>
      <c r="U269" s="3"/>
      <c r="V269" s="3"/>
      <c r="W269" s="3"/>
      <c r="Y269" s="3"/>
      <c r="Z269" s="3"/>
      <c r="AA269" s="3"/>
      <c r="AB269" s="3"/>
    </row>
    <row r="270" spans="1:28" s="24" customFormat="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23"/>
      <c r="S270" s="3"/>
      <c r="T270" s="3"/>
      <c r="U270" s="3"/>
      <c r="V270" s="3"/>
      <c r="W270" s="3"/>
      <c r="Y270" s="3"/>
      <c r="Z270" s="3"/>
      <c r="AA270" s="3"/>
      <c r="AB270" s="3"/>
    </row>
    <row r="271" spans="1:28" s="24" customFormat="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23"/>
      <c r="S271" s="3"/>
      <c r="T271" s="3"/>
      <c r="U271" s="3"/>
      <c r="V271" s="3"/>
      <c r="W271" s="3"/>
      <c r="Y271" s="3"/>
      <c r="Z271" s="3"/>
      <c r="AA271" s="3"/>
      <c r="AB271" s="3"/>
    </row>
    <row r="272" spans="1:28" s="24" customFormat="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23"/>
      <c r="S272" s="3"/>
      <c r="T272" s="3"/>
      <c r="U272" s="3"/>
      <c r="V272" s="3"/>
      <c r="W272" s="3"/>
      <c r="Y272" s="3"/>
      <c r="Z272" s="3"/>
      <c r="AA272" s="3"/>
      <c r="AB272" s="3"/>
    </row>
    <row r="273" spans="1:28" s="24" customFormat="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23"/>
      <c r="S273" s="3"/>
      <c r="T273" s="3"/>
      <c r="U273" s="3"/>
      <c r="V273" s="3"/>
      <c r="W273" s="3"/>
      <c r="Y273" s="3"/>
      <c r="Z273" s="3"/>
      <c r="AA273" s="3"/>
      <c r="AB273" s="3"/>
    </row>
    <row r="274" spans="1:28" s="24" customFormat="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23"/>
      <c r="S274" s="3"/>
      <c r="T274" s="3"/>
      <c r="U274" s="3"/>
      <c r="V274" s="3"/>
      <c r="W274" s="3"/>
      <c r="Y274" s="3"/>
      <c r="Z274" s="3"/>
      <c r="AA274" s="3"/>
      <c r="AB274" s="3"/>
    </row>
    <row r="275" spans="1:28" s="24" customFormat="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23"/>
      <c r="S275" s="3"/>
      <c r="T275" s="3"/>
      <c r="U275" s="3"/>
      <c r="V275" s="3"/>
      <c r="W275" s="3"/>
      <c r="Y275" s="3"/>
      <c r="Z275" s="3"/>
      <c r="AA275" s="3"/>
      <c r="AB275" s="3"/>
    </row>
    <row r="276" spans="1:28" s="24" customFormat="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23"/>
      <c r="S276" s="3"/>
      <c r="T276" s="3"/>
      <c r="U276" s="3"/>
      <c r="V276" s="3"/>
      <c r="W276" s="3"/>
      <c r="Y276" s="3"/>
      <c r="Z276" s="3"/>
      <c r="AA276" s="3"/>
      <c r="AB276" s="3"/>
    </row>
    <row r="277" spans="1:28" s="24" customFormat="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23"/>
      <c r="S277" s="3"/>
      <c r="T277" s="3"/>
      <c r="U277" s="3"/>
      <c r="V277" s="3"/>
      <c r="W277" s="3"/>
      <c r="Y277" s="3"/>
      <c r="Z277" s="3"/>
      <c r="AA277" s="3"/>
      <c r="AB277" s="3"/>
    </row>
    <row r="278" spans="1:28" s="24" customFormat="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23"/>
      <c r="S278" s="3"/>
      <c r="T278" s="3"/>
      <c r="U278" s="3"/>
      <c r="V278" s="3"/>
      <c r="W278" s="3"/>
      <c r="Y278" s="3"/>
      <c r="Z278" s="3"/>
      <c r="AA278" s="3"/>
      <c r="AB278" s="3"/>
    </row>
    <row r="279" spans="1:28" s="24" customFormat="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23"/>
      <c r="S279" s="3"/>
      <c r="T279" s="3"/>
      <c r="U279" s="3"/>
      <c r="V279" s="3"/>
      <c r="W279" s="3"/>
      <c r="Y279" s="3"/>
      <c r="Z279" s="3"/>
      <c r="AA279" s="3"/>
      <c r="AB279" s="3"/>
    </row>
    <row r="280" spans="1:28" s="24" customFormat="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23"/>
      <c r="S280" s="3"/>
      <c r="T280" s="3"/>
      <c r="U280" s="3"/>
      <c r="V280" s="3"/>
      <c r="W280" s="3"/>
      <c r="Y280" s="3"/>
      <c r="Z280" s="3"/>
      <c r="AA280" s="3"/>
      <c r="AB280" s="3"/>
    </row>
    <row r="281" spans="1:28" s="24" customFormat="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23"/>
      <c r="S281" s="3"/>
      <c r="T281" s="3"/>
      <c r="U281" s="3"/>
      <c r="V281" s="3"/>
      <c r="W281" s="3"/>
      <c r="Y281" s="3"/>
      <c r="Z281" s="3"/>
      <c r="AA281" s="3"/>
      <c r="AB281" s="3"/>
    </row>
    <row r="282" spans="1:28" s="24" customFormat="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23"/>
      <c r="S282" s="3"/>
      <c r="T282" s="3"/>
      <c r="U282" s="3"/>
      <c r="V282" s="3"/>
      <c r="W282" s="3"/>
      <c r="Y282" s="3"/>
      <c r="Z282" s="3"/>
      <c r="AA282" s="3"/>
      <c r="AB282" s="3"/>
    </row>
    <row r="283" spans="1:28" s="24" customFormat="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23"/>
      <c r="S283" s="3"/>
      <c r="T283" s="3"/>
      <c r="U283" s="3"/>
      <c r="V283" s="3"/>
      <c r="W283" s="3"/>
      <c r="Y283" s="3"/>
      <c r="Z283" s="3"/>
      <c r="AA283" s="3"/>
      <c r="AB283" s="3"/>
    </row>
    <row r="284" spans="1:28" s="24" customFormat="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23"/>
      <c r="S284" s="3"/>
      <c r="T284" s="3"/>
      <c r="U284" s="3"/>
      <c r="V284" s="3"/>
      <c r="W284" s="3"/>
      <c r="Y284" s="3"/>
      <c r="Z284" s="3"/>
      <c r="AA284" s="3"/>
      <c r="AB284" s="3"/>
    </row>
    <row r="285" spans="1:28" s="24" customFormat="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23"/>
      <c r="S285" s="3"/>
      <c r="T285" s="3"/>
      <c r="U285" s="3"/>
      <c r="V285" s="3"/>
      <c r="W285" s="3"/>
      <c r="Y285" s="3"/>
      <c r="Z285" s="3"/>
      <c r="AA285" s="3"/>
      <c r="AB285" s="3"/>
    </row>
    <row r="286" spans="1:28" s="24" customFormat="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23"/>
      <c r="S286" s="3"/>
      <c r="T286" s="3"/>
      <c r="U286" s="3"/>
      <c r="V286" s="3"/>
      <c r="W286" s="3"/>
      <c r="Y286" s="3"/>
      <c r="Z286" s="3"/>
      <c r="AA286" s="3"/>
      <c r="AB286" s="3"/>
    </row>
    <row r="287" spans="1:28" s="24" customFormat="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23"/>
      <c r="S287" s="3"/>
      <c r="T287" s="3"/>
      <c r="U287" s="3"/>
      <c r="V287" s="3"/>
      <c r="W287" s="3"/>
      <c r="Y287" s="3"/>
      <c r="Z287" s="3"/>
      <c r="AA287" s="3"/>
      <c r="AB287" s="3"/>
    </row>
    <row r="288" spans="1:28" s="24" customFormat="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23"/>
      <c r="S288" s="3"/>
      <c r="T288" s="3"/>
      <c r="U288" s="3"/>
      <c r="V288" s="3"/>
      <c r="W288" s="3"/>
      <c r="Y288" s="3"/>
      <c r="Z288" s="3"/>
      <c r="AA288" s="3"/>
      <c r="AB288" s="3"/>
    </row>
    <row r="289" spans="1:28" s="24" customFormat="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23"/>
      <c r="S289" s="3"/>
      <c r="T289" s="3"/>
      <c r="U289" s="3"/>
      <c r="V289" s="3"/>
      <c r="W289" s="3"/>
      <c r="Y289" s="3"/>
      <c r="Z289" s="3"/>
      <c r="AA289" s="3"/>
      <c r="AB289" s="3"/>
    </row>
    <row r="290" spans="1:28" s="24" customFormat="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23"/>
      <c r="S290" s="3"/>
      <c r="T290" s="3"/>
      <c r="U290" s="3"/>
      <c r="V290" s="3"/>
      <c r="W290" s="3"/>
      <c r="Y290" s="3"/>
      <c r="Z290" s="3"/>
      <c r="AA290" s="3"/>
      <c r="AB290" s="3"/>
    </row>
    <row r="291" spans="1:28" s="24" customFormat="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23"/>
      <c r="S291" s="3"/>
      <c r="T291" s="3"/>
      <c r="U291" s="3"/>
      <c r="V291" s="3"/>
      <c r="W291" s="3"/>
      <c r="Y291" s="3"/>
      <c r="Z291" s="3"/>
      <c r="AA291" s="3"/>
      <c r="AB291" s="3"/>
    </row>
    <row r="292" spans="1:28" s="24" customFormat="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23"/>
      <c r="S292" s="3"/>
      <c r="T292" s="3"/>
      <c r="U292" s="3"/>
      <c r="V292" s="3"/>
      <c r="W292" s="3"/>
      <c r="Y292" s="3"/>
      <c r="Z292" s="3"/>
      <c r="AA292" s="3"/>
      <c r="AB292" s="3"/>
    </row>
    <row r="293" spans="1:28" s="24" customFormat="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23"/>
      <c r="S293" s="3"/>
      <c r="T293" s="3"/>
      <c r="U293" s="3"/>
      <c r="V293" s="3"/>
      <c r="W293" s="3"/>
      <c r="Y293" s="3"/>
      <c r="Z293" s="3"/>
      <c r="AA293" s="3"/>
      <c r="AB293" s="3"/>
    </row>
    <row r="294" spans="1:28" s="24" customFormat="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23"/>
      <c r="S294" s="3"/>
      <c r="T294" s="3"/>
      <c r="U294" s="3"/>
      <c r="V294" s="3"/>
      <c r="W294" s="3"/>
      <c r="Y294" s="3"/>
      <c r="Z294" s="3"/>
      <c r="AA294" s="3"/>
      <c r="AB294" s="3"/>
    </row>
    <row r="295" spans="1:28" s="24" customFormat="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23"/>
      <c r="S295" s="3"/>
      <c r="T295" s="3"/>
      <c r="U295" s="3"/>
      <c r="V295" s="3"/>
      <c r="W295" s="3"/>
      <c r="Y295" s="3"/>
      <c r="Z295" s="3"/>
      <c r="AA295" s="3"/>
      <c r="AB295" s="3"/>
    </row>
    <row r="296" spans="1:28" s="24" customFormat="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23"/>
      <c r="S296" s="3"/>
      <c r="T296" s="3"/>
      <c r="U296" s="3"/>
      <c r="V296" s="3"/>
      <c r="W296" s="3"/>
      <c r="Y296" s="3"/>
      <c r="Z296" s="3"/>
      <c r="AA296" s="3"/>
      <c r="AB296" s="3"/>
    </row>
    <row r="297" spans="1:28" s="24" customFormat="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23"/>
      <c r="S297" s="3"/>
      <c r="T297" s="3"/>
      <c r="U297" s="3"/>
      <c r="V297" s="3"/>
      <c r="W297" s="3"/>
      <c r="Y297" s="3"/>
      <c r="Z297" s="3"/>
      <c r="AA297" s="3"/>
      <c r="AB297" s="3"/>
    </row>
    <row r="298" spans="1:28" s="24" customFormat="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23"/>
      <c r="S298" s="3"/>
      <c r="T298" s="3"/>
      <c r="U298" s="3"/>
      <c r="V298" s="3"/>
      <c r="W298" s="3"/>
      <c r="Y298" s="3"/>
      <c r="Z298" s="3"/>
      <c r="AA298" s="3"/>
      <c r="AB298" s="3"/>
    </row>
    <row r="299" spans="1:28" s="24" customFormat="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23"/>
      <c r="S299" s="3"/>
      <c r="T299" s="3"/>
      <c r="U299" s="3"/>
      <c r="V299" s="3"/>
      <c r="W299" s="3"/>
      <c r="Y299" s="3"/>
      <c r="Z299" s="3"/>
      <c r="AA299" s="3"/>
      <c r="AB299" s="3"/>
    </row>
    <row r="300" spans="1:28" s="24" customFormat="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23"/>
      <c r="S300" s="3"/>
      <c r="T300" s="3"/>
      <c r="U300" s="3"/>
      <c r="V300" s="3"/>
      <c r="W300" s="3"/>
      <c r="Y300" s="3"/>
      <c r="Z300" s="3"/>
      <c r="AA300" s="3"/>
      <c r="AB300" s="3"/>
    </row>
    <row r="301" spans="1:28" s="24" customFormat="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23"/>
      <c r="S301" s="3"/>
      <c r="T301" s="3"/>
      <c r="U301" s="3"/>
      <c r="V301" s="3"/>
      <c r="W301" s="3"/>
      <c r="Y301" s="3"/>
      <c r="Z301" s="3"/>
      <c r="AA301" s="3"/>
      <c r="AB301" s="3"/>
    </row>
    <row r="302" spans="1:28" s="24" customFormat="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23"/>
      <c r="S302" s="3"/>
      <c r="T302" s="3"/>
      <c r="U302" s="3"/>
      <c r="V302" s="3"/>
      <c r="W302" s="3"/>
      <c r="Y302" s="3"/>
      <c r="Z302" s="3"/>
      <c r="AA302" s="3"/>
      <c r="AB302" s="3"/>
    </row>
    <row r="303" spans="1:28" s="24" customFormat="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23"/>
      <c r="S303" s="3"/>
      <c r="T303" s="3"/>
      <c r="U303" s="3"/>
      <c r="V303" s="3"/>
      <c r="W303" s="3"/>
      <c r="Y303" s="3"/>
      <c r="Z303" s="3"/>
      <c r="AA303" s="3"/>
      <c r="AB303" s="3"/>
    </row>
    <row r="304" spans="1:28" s="24" customFormat="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23"/>
      <c r="S304" s="3"/>
      <c r="T304" s="3"/>
      <c r="U304" s="3"/>
      <c r="V304" s="3"/>
      <c r="W304" s="3"/>
      <c r="Y304" s="3"/>
      <c r="Z304" s="3"/>
      <c r="AA304" s="3"/>
      <c r="AB304" s="3"/>
    </row>
    <row r="305" spans="1:28" s="24" customFormat="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23"/>
      <c r="S305" s="3"/>
      <c r="T305" s="3"/>
      <c r="U305" s="3"/>
      <c r="V305" s="3"/>
      <c r="W305" s="3"/>
      <c r="Y305" s="3"/>
      <c r="Z305" s="3"/>
      <c r="AA305" s="3"/>
      <c r="AB305" s="3"/>
    </row>
    <row r="306" spans="1:28" s="24" customFormat="1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23"/>
      <c r="S306" s="3"/>
      <c r="T306" s="3"/>
      <c r="U306" s="3"/>
      <c r="V306" s="3"/>
      <c r="W306" s="3"/>
      <c r="Y306" s="3"/>
      <c r="Z306" s="3"/>
      <c r="AA306" s="3"/>
      <c r="AB306" s="3"/>
    </row>
    <row r="307" spans="1:28" s="24" customFormat="1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23"/>
      <c r="S307" s="3"/>
      <c r="T307" s="3"/>
      <c r="U307" s="3"/>
      <c r="V307" s="3"/>
      <c r="W307" s="3"/>
      <c r="Y307" s="3"/>
      <c r="Z307" s="3"/>
      <c r="AA307" s="3"/>
      <c r="AB307" s="3"/>
    </row>
    <row r="308" spans="1:28" s="24" customFormat="1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23"/>
      <c r="S308" s="3"/>
      <c r="T308" s="3"/>
      <c r="U308" s="3"/>
      <c r="V308" s="3"/>
      <c r="W308" s="3"/>
      <c r="Y308" s="3"/>
      <c r="Z308" s="3"/>
      <c r="AA308" s="3"/>
      <c r="AB308" s="3"/>
    </row>
    <row r="309" spans="1:28" s="24" customFormat="1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23"/>
      <c r="S309" s="3"/>
      <c r="T309" s="3"/>
      <c r="U309" s="3"/>
      <c r="V309" s="3"/>
      <c r="W309" s="3"/>
      <c r="Y309" s="3"/>
      <c r="Z309" s="3"/>
      <c r="AA309" s="3"/>
      <c r="AB309" s="3"/>
    </row>
    <row r="310" spans="1:28" s="24" customFormat="1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23"/>
      <c r="S310" s="3"/>
      <c r="T310" s="3"/>
      <c r="U310" s="3"/>
      <c r="V310" s="3"/>
      <c r="W310" s="3"/>
      <c r="Y310" s="3"/>
      <c r="Z310" s="3"/>
      <c r="AA310" s="3"/>
      <c r="AB310" s="3"/>
    </row>
    <row r="311" spans="1:28" s="24" customFormat="1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23"/>
      <c r="S311" s="3"/>
      <c r="T311" s="3"/>
      <c r="U311" s="3"/>
      <c r="V311" s="3"/>
      <c r="W311" s="3"/>
      <c r="Y311" s="3"/>
      <c r="Z311" s="3"/>
      <c r="AA311" s="3"/>
      <c r="AB311" s="3"/>
    </row>
    <row r="312" spans="1:28" s="24" customFormat="1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23"/>
      <c r="S312" s="3"/>
      <c r="T312" s="3"/>
      <c r="U312" s="3"/>
      <c r="V312" s="3"/>
      <c r="W312" s="3"/>
      <c r="Y312" s="3"/>
      <c r="Z312" s="3"/>
      <c r="AA312" s="3"/>
      <c r="AB312" s="3"/>
    </row>
    <row r="313" spans="1:28" s="24" customFormat="1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23"/>
      <c r="S313" s="3"/>
      <c r="T313" s="3"/>
      <c r="U313" s="3"/>
      <c r="V313" s="3"/>
      <c r="W313" s="3"/>
      <c r="Y313" s="3"/>
      <c r="Z313" s="3"/>
      <c r="AA313" s="3"/>
      <c r="AB313" s="3"/>
    </row>
    <row r="314" spans="1:28" s="24" customFormat="1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23"/>
      <c r="S314" s="3"/>
      <c r="T314" s="3"/>
      <c r="U314" s="3"/>
      <c r="V314" s="3"/>
      <c r="W314" s="3"/>
      <c r="Y314" s="3"/>
      <c r="Z314" s="3"/>
      <c r="AA314" s="3"/>
      <c r="AB314" s="3"/>
    </row>
    <row r="315" spans="1:28" s="24" customFormat="1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23"/>
      <c r="S315" s="3"/>
      <c r="T315" s="3"/>
      <c r="U315" s="3"/>
      <c r="V315" s="3"/>
      <c r="W315" s="3"/>
      <c r="Y315" s="3"/>
      <c r="Z315" s="3"/>
      <c r="AA315" s="3"/>
      <c r="AB315" s="3"/>
    </row>
    <row r="316" spans="1:28" s="24" customFormat="1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23"/>
      <c r="S316" s="3"/>
      <c r="T316" s="3"/>
      <c r="U316" s="3"/>
      <c r="V316" s="3"/>
      <c r="W316" s="3"/>
      <c r="Y316" s="3"/>
      <c r="Z316" s="3"/>
      <c r="AA316" s="3"/>
      <c r="AB316" s="3"/>
    </row>
    <row r="317" spans="1:28" s="24" customFormat="1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23"/>
      <c r="S317" s="3"/>
      <c r="T317" s="3"/>
      <c r="U317" s="3"/>
      <c r="V317" s="3"/>
      <c r="W317" s="3"/>
      <c r="Y317" s="3"/>
      <c r="Z317" s="3"/>
      <c r="AA317" s="3"/>
      <c r="AB317" s="3"/>
    </row>
    <row r="318" spans="1:28" s="24" customFormat="1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23"/>
      <c r="S318" s="3"/>
      <c r="T318" s="3"/>
      <c r="U318" s="3"/>
      <c r="V318" s="3"/>
      <c r="W318" s="3"/>
      <c r="Y318" s="3"/>
      <c r="Z318" s="3"/>
      <c r="AA318" s="3"/>
      <c r="AB318" s="3"/>
    </row>
    <row r="319" spans="1:28" s="24" customFormat="1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23"/>
      <c r="S319" s="3"/>
      <c r="T319" s="3"/>
      <c r="U319" s="3"/>
      <c r="V319" s="3"/>
      <c r="W319" s="3"/>
      <c r="Y319" s="3"/>
      <c r="Z319" s="3"/>
      <c r="AA319" s="3"/>
      <c r="AB319" s="3"/>
    </row>
    <row r="320" spans="1:28" s="24" customFormat="1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23"/>
      <c r="S320" s="3"/>
      <c r="T320" s="3"/>
      <c r="U320" s="3"/>
      <c r="V320" s="3"/>
      <c r="W320" s="3"/>
      <c r="Y320" s="3"/>
      <c r="Z320" s="3"/>
      <c r="AA320" s="3"/>
      <c r="AB320" s="3"/>
    </row>
    <row r="321" spans="1:28" s="24" customFormat="1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23"/>
      <c r="S321" s="3"/>
      <c r="T321" s="3"/>
      <c r="U321" s="3"/>
      <c r="V321" s="3"/>
      <c r="W321" s="3"/>
      <c r="Y321" s="3"/>
      <c r="Z321" s="3"/>
      <c r="AA321" s="3"/>
      <c r="AB321" s="3"/>
    </row>
    <row r="322" spans="1:28" s="24" customFormat="1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23"/>
      <c r="S322" s="3"/>
      <c r="T322" s="3"/>
      <c r="U322" s="3"/>
      <c r="V322" s="3"/>
      <c r="W322" s="3"/>
      <c r="Y322" s="3"/>
      <c r="Z322" s="3"/>
      <c r="AA322" s="3"/>
      <c r="AB322" s="3"/>
    </row>
    <row r="323" spans="1:28" s="24" customFormat="1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23"/>
      <c r="S323" s="3"/>
      <c r="T323" s="3"/>
      <c r="U323" s="3"/>
      <c r="V323" s="3"/>
      <c r="W323" s="3"/>
      <c r="Y323" s="3"/>
      <c r="Z323" s="3"/>
      <c r="AA323" s="3"/>
      <c r="AB323" s="3"/>
    </row>
    <row r="324" spans="1:28" s="24" customFormat="1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23"/>
      <c r="S324" s="3"/>
      <c r="T324" s="3"/>
      <c r="U324" s="3"/>
      <c r="V324" s="3"/>
      <c r="W324" s="3"/>
      <c r="Y324" s="3"/>
      <c r="Z324" s="3"/>
      <c r="AA324" s="3"/>
      <c r="AB324" s="3"/>
    </row>
    <row r="325" spans="1:28" s="24" customFormat="1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23"/>
      <c r="S325" s="3"/>
      <c r="T325" s="3"/>
      <c r="U325" s="3"/>
      <c r="V325" s="3"/>
      <c r="W325" s="3"/>
      <c r="Y325" s="3"/>
      <c r="Z325" s="3"/>
      <c r="AA325" s="3"/>
      <c r="AB325" s="3"/>
    </row>
    <row r="326" spans="1:28" s="24" customFormat="1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23"/>
      <c r="S326" s="3"/>
      <c r="T326" s="3"/>
      <c r="U326" s="3"/>
      <c r="V326" s="3"/>
      <c r="W326" s="3"/>
      <c r="Y326" s="3"/>
      <c r="Z326" s="3"/>
      <c r="AA326" s="3"/>
      <c r="AB326" s="3"/>
    </row>
    <row r="327" spans="1:28" s="24" customFormat="1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23"/>
      <c r="S327" s="3"/>
      <c r="T327" s="3"/>
      <c r="U327" s="3"/>
      <c r="V327" s="3"/>
      <c r="W327" s="3"/>
      <c r="Y327" s="3"/>
      <c r="Z327" s="3"/>
      <c r="AA327" s="3"/>
      <c r="AB327" s="3"/>
    </row>
    <row r="328" spans="1:28" s="24" customFormat="1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23"/>
      <c r="S328" s="3"/>
      <c r="T328" s="3"/>
      <c r="U328" s="3"/>
      <c r="V328" s="3"/>
      <c r="W328" s="3"/>
      <c r="Y328" s="3"/>
      <c r="Z328" s="3"/>
      <c r="AA328" s="3"/>
      <c r="AB328" s="3"/>
    </row>
    <row r="329" spans="1:28" s="24" customFormat="1" ht="12.75">
      <c r="A329"/>
      <c r="B329" s="3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 s="14"/>
      <c r="S329"/>
      <c r="T329"/>
      <c r="U329"/>
      <c r="V329" s="3"/>
      <c r="W329" s="3"/>
      <c r="Y329" s="3"/>
      <c r="Z329" s="3"/>
      <c r="AA329" s="3"/>
      <c r="AB329" s="3"/>
    </row>
    <row r="330" spans="1:28" s="24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 s="14"/>
      <c r="S330"/>
      <c r="T330"/>
      <c r="U330"/>
      <c r="V330" s="3"/>
      <c r="W330" s="3"/>
      <c r="Y330" s="3"/>
      <c r="Z330" s="3"/>
      <c r="AA330" s="3"/>
      <c r="AB330" s="3"/>
    </row>
    <row r="331" spans="1:28" s="24" customFormat="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 s="14"/>
      <c r="S331"/>
      <c r="T331"/>
      <c r="U331"/>
      <c r="V331" s="3"/>
      <c r="W331" s="3"/>
      <c r="Y331" s="3"/>
      <c r="Z331" s="3"/>
      <c r="AA331" s="3"/>
      <c r="AB331" s="3"/>
    </row>
    <row r="332" spans="1:28" s="24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 s="14"/>
      <c r="S332"/>
      <c r="T332"/>
      <c r="U332"/>
      <c r="V332" s="3"/>
      <c r="W332" s="3"/>
      <c r="Y332" s="3"/>
      <c r="Z332" s="3"/>
      <c r="AA332" s="3"/>
      <c r="AB332" s="3"/>
    </row>
    <row r="333" spans="1:28" s="24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 s="14"/>
      <c r="S333"/>
      <c r="T333"/>
      <c r="U333"/>
      <c r="V333" s="3"/>
      <c r="W333" s="3"/>
      <c r="Y333" s="3"/>
      <c r="Z333" s="3"/>
      <c r="AA333" s="3"/>
      <c r="AB333" s="3"/>
    </row>
    <row r="334" spans="1:28" s="24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 s="14"/>
      <c r="S334"/>
      <c r="T334"/>
      <c r="U334"/>
      <c r="V334" s="3"/>
      <c r="W334" s="3"/>
      <c r="Y334" s="3"/>
      <c r="Z334" s="3"/>
      <c r="AA334" s="3"/>
      <c r="AB334" s="3"/>
    </row>
    <row r="335" spans="1:28" s="24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 s="14"/>
      <c r="S335"/>
      <c r="T335"/>
      <c r="U335"/>
      <c r="V335" s="3"/>
      <c r="W335" s="3"/>
      <c r="Y335" s="3"/>
      <c r="Z335" s="3"/>
      <c r="AA335" s="3"/>
      <c r="AB335" s="3"/>
    </row>
    <row r="336" spans="1:28" s="24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 s="14"/>
      <c r="S336"/>
      <c r="T336"/>
      <c r="U336"/>
      <c r="V336" s="3"/>
      <c r="W336" s="3"/>
      <c r="Y336" s="3"/>
      <c r="Z336" s="3"/>
      <c r="AA336" s="3"/>
      <c r="AB336" s="3"/>
    </row>
    <row r="337" spans="1:28" s="24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 s="14"/>
      <c r="S337"/>
      <c r="T337"/>
      <c r="U337"/>
      <c r="V337" s="3"/>
      <c r="W337" s="3"/>
      <c r="Y337" s="3"/>
      <c r="Z337" s="3"/>
      <c r="AA337" s="3"/>
      <c r="AB337" s="3"/>
    </row>
    <row r="338" spans="1:28" s="24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 s="14"/>
      <c r="S338"/>
      <c r="T338"/>
      <c r="U338"/>
      <c r="V338" s="3"/>
      <c r="W338" s="3"/>
      <c r="Y338" s="3"/>
      <c r="Z338" s="3"/>
      <c r="AA338" s="3"/>
      <c r="AB338" s="3"/>
    </row>
    <row r="339" spans="1:28" s="24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 s="14"/>
      <c r="S339"/>
      <c r="T339"/>
      <c r="U339"/>
      <c r="V339" s="3"/>
      <c r="W339" s="3"/>
      <c r="Y339" s="3"/>
      <c r="Z339" s="3"/>
      <c r="AA339" s="3"/>
      <c r="AB339" s="3"/>
    </row>
    <row r="340" spans="1:28" s="24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 s="14"/>
      <c r="S340"/>
      <c r="T340"/>
      <c r="U340"/>
      <c r="V340" s="3"/>
      <c r="W340" s="3"/>
      <c r="Y340" s="3"/>
      <c r="Z340" s="3"/>
      <c r="AA340" s="3"/>
      <c r="AB340" s="3"/>
    </row>
    <row r="341" spans="1:28" s="24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 s="14"/>
      <c r="S341"/>
      <c r="T341"/>
      <c r="U341"/>
      <c r="V341" s="3"/>
      <c r="W341" s="3"/>
      <c r="Y341" s="3"/>
      <c r="Z341" s="3"/>
      <c r="AA341" s="3"/>
      <c r="AB341" s="3"/>
    </row>
    <row r="342" spans="1:28" s="24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 s="14"/>
      <c r="S342"/>
      <c r="T342"/>
      <c r="U342"/>
      <c r="V342" s="3"/>
      <c r="W342" s="3"/>
      <c r="Y342" s="3"/>
      <c r="Z342" s="3"/>
      <c r="AA342" s="3"/>
      <c r="AB342" s="3"/>
    </row>
    <row r="343" spans="1:28" s="24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 s="14"/>
      <c r="S343"/>
      <c r="T343"/>
      <c r="U343"/>
      <c r="V343" s="3"/>
      <c r="W343" s="3"/>
      <c r="Y343" s="3"/>
      <c r="Z343" s="3"/>
      <c r="AA343" s="3"/>
      <c r="AB343" s="3"/>
    </row>
    <row r="344" spans="1:28" s="24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 s="14"/>
      <c r="S344"/>
      <c r="T344"/>
      <c r="U344"/>
      <c r="V344" s="3"/>
      <c r="W344" s="3"/>
      <c r="Y344" s="3"/>
      <c r="Z344" s="3"/>
      <c r="AA344" s="3"/>
      <c r="AB344" s="3"/>
    </row>
  </sheetData>
  <printOptions horizontalCentered="1"/>
  <pageMargins left="0.5" right="0.5" top="0.5" bottom="0.5" header="0.4" footer="0.4"/>
  <pageSetup fitToHeight="1" fitToWidth="1" horizontalDpi="600" verticalDpi="600" orientation="landscape" scale="70" r:id="rId1"/>
  <headerFooter alignWithMargins="0">
    <oddFooter>&amp;L       &amp;"Arial,Bold Italic"&amp;12Page &amp;P&amp;"Arial,Italic"&amp;10       Prepared by Julien J. Studley, Inc.   &amp;D   &amp;8(&amp;F/&amp;A)</oddFooter>
  </headerFooter>
  <rowBreaks count="1" manualBreakCount="1">
    <brk id="39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4"/>
  <sheetViews>
    <sheetView view="pageBreakPreview" zoomScale="85" zoomScaleNormal="70" zoomScaleSheetLayoutView="85" workbookViewId="0" topLeftCell="G4">
      <selection activeCell="M23" sqref="M23"/>
    </sheetView>
  </sheetViews>
  <sheetFormatPr defaultColWidth="9.140625" defaultRowHeight="12.75"/>
  <cols>
    <col min="1" max="1" width="7.28125" style="0" customWidth="1"/>
    <col min="2" max="2" width="7.421875" style="0" customWidth="1"/>
    <col min="3" max="3" width="1.8515625" style="0" customWidth="1"/>
    <col min="4" max="4" width="7.7109375" style="0" bestFit="1" customWidth="1"/>
    <col min="5" max="5" width="2.00390625" style="0" customWidth="1"/>
    <col min="6" max="6" width="10.140625" style="0" bestFit="1" customWidth="1"/>
    <col min="7" max="7" width="8.421875" style="0" bestFit="1" customWidth="1"/>
    <col min="8" max="8" width="14.28125" style="0" bestFit="1" customWidth="1"/>
    <col min="9" max="9" width="7.8515625" style="0" bestFit="1" customWidth="1"/>
    <col min="10" max="10" width="8.57421875" style="0" bestFit="1" customWidth="1"/>
    <col min="11" max="11" width="12.57421875" style="0" customWidth="1"/>
    <col min="12" max="12" width="2.00390625" style="0" customWidth="1"/>
    <col min="13" max="13" width="8.421875" style="0" bestFit="1" customWidth="1"/>
    <col min="14" max="14" width="11.8515625" style="0" bestFit="1" customWidth="1"/>
    <col min="15" max="15" width="10.8515625" style="0" bestFit="1" customWidth="1"/>
    <col min="16" max="17" width="11.8515625" style="0" bestFit="1" customWidth="1"/>
    <col min="18" max="18" width="2.00390625" style="14" customWidth="1"/>
    <col min="19" max="19" width="10.00390625" style="14" bestFit="1" customWidth="1"/>
    <col min="20" max="20" width="2.00390625" style="14" customWidth="1"/>
    <col min="21" max="21" width="14.421875" style="0" customWidth="1"/>
    <col min="22" max="22" width="15.421875" style="0" customWidth="1"/>
    <col min="23" max="23" width="16.421875" style="0" bestFit="1" customWidth="1"/>
    <col min="25" max="25" width="7.8515625" style="0" customWidth="1"/>
    <col min="26" max="27" width="9.28125" style="0" customWidth="1"/>
    <col min="28" max="28" width="12.00390625" style="4" customWidth="1"/>
    <col min="29" max="29" width="9.140625" style="4" customWidth="1"/>
    <col min="30" max="30" width="12.140625" style="4" customWidth="1"/>
    <col min="31" max="31" width="10.00390625" style="4" bestFit="1" customWidth="1"/>
    <col min="32" max="32" width="12.421875" style="4" bestFit="1" customWidth="1"/>
    <col min="33" max="16384" width="9.140625" style="4" customWidth="1"/>
  </cols>
  <sheetData>
    <row r="1" spans="1:27" s="24" customFormat="1" ht="15" customHeight="1">
      <c r="A1" s="41" t="str">
        <f>data!A1</f>
        <v>XYZ CORPORATION</v>
      </c>
      <c r="B1" s="21"/>
      <c r="C1" s="21"/>
      <c r="D1" s="21"/>
      <c r="E1" s="21"/>
      <c r="F1" s="2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3"/>
      <c r="S1" s="23"/>
      <c r="T1" s="23"/>
      <c r="U1" s="3"/>
      <c r="V1" s="3"/>
      <c r="W1" s="3"/>
      <c r="X1" s="3"/>
      <c r="Y1" s="3"/>
      <c r="Z1" s="3"/>
      <c r="AA1" s="3"/>
    </row>
    <row r="2" spans="1:27" s="24" customFormat="1" ht="15">
      <c r="A2" s="41">
        <f>data!A2</f>
        <v>0</v>
      </c>
      <c r="B2" s="21"/>
      <c r="C2" s="21"/>
      <c r="D2" s="21"/>
      <c r="E2" s="21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3"/>
      <c r="S2" s="23"/>
      <c r="T2" s="23"/>
      <c r="U2" s="3"/>
      <c r="V2" s="3"/>
      <c r="W2" s="3"/>
      <c r="X2" s="3"/>
      <c r="Y2" s="3"/>
      <c r="Z2" s="3"/>
      <c r="AA2" s="3"/>
    </row>
    <row r="3" spans="1:27" s="24" customFormat="1" ht="15">
      <c r="A3" s="41"/>
      <c r="B3" s="21"/>
      <c r="C3" s="21"/>
      <c r="D3" s="21"/>
      <c r="E3" s="21"/>
      <c r="F3" s="2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3"/>
      <c r="S3" s="23"/>
      <c r="T3" s="23"/>
      <c r="U3" s="3"/>
      <c r="V3" s="3"/>
      <c r="W3" s="3"/>
      <c r="X3" s="3"/>
      <c r="Y3" s="3"/>
      <c r="Z3" s="3"/>
      <c r="AA3" s="3"/>
    </row>
    <row r="4" spans="1:27" s="24" customFormat="1" ht="13.5" customHeight="1" thickBot="1">
      <c r="A4" s="2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3"/>
      <c r="S4" s="23"/>
      <c r="T4" s="23"/>
      <c r="U4" s="3"/>
      <c r="V4" s="3"/>
      <c r="W4" s="3"/>
      <c r="X4" s="3"/>
      <c r="Y4" s="3"/>
      <c r="Z4" s="3"/>
      <c r="AA4" s="3"/>
    </row>
    <row r="5" spans="1:27" s="24" customFormat="1" ht="13.5" customHeight="1">
      <c r="A5" s="49"/>
      <c r="B5" s="50"/>
      <c r="C5" s="50"/>
      <c r="D5" s="50"/>
      <c r="E5" s="50"/>
      <c r="F5" s="50"/>
      <c r="G5" s="50"/>
      <c r="H5" s="50"/>
      <c r="I5" s="51"/>
      <c r="J5"/>
      <c r="K5" s="142"/>
      <c r="L5" s="3"/>
      <c r="M5" s="3"/>
      <c r="N5" s="3"/>
      <c r="O5" s="3"/>
      <c r="P5" s="3"/>
      <c r="Q5" s="3"/>
      <c r="R5" s="23"/>
      <c r="S5" s="23"/>
      <c r="T5" s="23"/>
      <c r="U5" s="3"/>
      <c r="V5" s="3"/>
      <c r="W5" s="3"/>
      <c r="X5" s="3"/>
      <c r="Y5" s="3"/>
      <c r="Z5" s="3"/>
      <c r="AA5" s="3"/>
    </row>
    <row r="6" spans="1:27" s="24" customFormat="1" ht="18.75" customHeight="1">
      <c r="A6" s="52" t="s">
        <v>107</v>
      </c>
      <c r="B6" s="53"/>
      <c r="C6" s="54"/>
      <c r="D6" s="54"/>
      <c r="E6" s="54"/>
      <c r="F6" s="54"/>
      <c r="G6" s="54"/>
      <c r="H6" s="54"/>
      <c r="I6" s="55"/>
      <c r="J6"/>
      <c r="K6" s="142"/>
      <c r="L6" s="23"/>
      <c r="N6" s="23"/>
      <c r="O6" s="23"/>
      <c r="P6" s="23"/>
      <c r="Q6" s="23"/>
      <c r="R6" s="23"/>
      <c r="S6" s="23"/>
      <c r="T6" s="23"/>
      <c r="U6" s="3"/>
      <c r="V6" s="3"/>
      <c r="W6" s="3"/>
      <c r="X6" s="3"/>
      <c r="Y6" s="3"/>
      <c r="Z6" s="3"/>
      <c r="AA6" s="3"/>
    </row>
    <row r="7" spans="1:27" s="24" customFormat="1" ht="18.75" customHeight="1">
      <c r="A7" s="52" t="s">
        <v>73</v>
      </c>
      <c r="B7" s="53"/>
      <c r="C7" s="54"/>
      <c r="D7" s="54"/>
      <c r="E7" s="54"/>
      <c r="F7" s="54"/>
      <c r="G7" s="54"/>
      <c r="H7" s="54"/>
      <c r="I7" s="55"/>
      <c r="J7"/>
      <c r="K7" s="142"/>
      <c r="L7" s="23"/>
      <c r="M7" s="23"/>
      <c r="N7" s="23"/>
      <c r="O7" s="23"/>
      <c r="P7" s="23"/>
      <c r="Q7" s="23"/>
      <c r="R7" s="23"/>
      <c r="S7" s="23"/>
      <c r="T7" s="23"/>
      <c r="U7" s="3"/>
      <c r="V7" s="3"/>
      <c r="W7" s="3"/>
      <c r="X7" s="3"/>
      <c r="Y7" s="3"/>
      <c r="Z7" s="3"/>
      <c r="AA7" s="3"/>
    </row>
    <row r="8" spans="1:27" s="24" customFormat="1" ht="18.75" customHeight="1">
      <c r="A8" s="52" t="s">
        <v>144</v>
      </c>
      <c r="B8" s="53"/>
      <c r="C8" s="54"/>
      <c r="D8" s="54"/>
      <c r="E8" s="54"/>
      <c r="F8" s="54"/>
      <c r="G8" s="54"/>
      <c r="H8" s="54"/>
      <c r="I8" s="55"/>
      <c r="J8"/>
      <c r="K8" s="142"/>
      <c r="L8" s="23"/>
      <c r="M8" s="23"/>
      <c r="N8" s="23"/>
      <c r="O8" s="23"/>
      <c r="P8" s="23"/>
      <c r="Q8" s="23"/>
      <c r="R8" s="23"/>
      <c r="S8" s="23"/>
      <c r="T8" s="23"/>
      <c r="U8" s="3"/>
      <c r="V8" s="3"/>
      <c r="W8" s="3"/>
      <c r="X8" s="3"/>
      <c r="Y8" s="3"/>
      <c r="Z8" s="3"/>
      <c r="AA8" s="3"/>
    </row>
    <row r="9" spans="1:27" s="24" customFormat="1" ht="18.75" customHeight="1">
      <c r="A9" s="52" t="s">
        <v>161</v>
      </c>
      <c r="B9" s="53"/>
      <c r="C9" s="54"/>
      <c r="D9" s="54"/>
      <c r="E9" s="54"/>
      <c r="F9" s="54"/>
      <c r="G9" s="54"/>
      <c r="H9" s="54"/>
      <c r="I9" s="55"/>
      <c r="J9"/>
      <c r="K9" s="142"/>
      <c r="L9" s="23"/>
      <c r="M9" s="23"/>
      <c r="N9" s="23"/>
      <c r="O9" s="23"/>
      <c r="P9" s="23"/>
      <c r="Q9" s="23"/>
      <c r="R9" s="23"/>
      <c r="S9" s="23"/>
      <c r="T9" s="23"/>
      <c r="U9" s="3"/>
      <c r="V9" s="3"/>
      <c r="W9" s="3"/>
      <c r="X9" s="3"/>
      <c r="Y9" s="3"/>
      <c r="Z9" s="3"/>
      <c r="AA9" s="3"/>
    </row>
    <row r="10" spans="1:28" s="24" customFormat="1" ht="13.5" customHeight="1" thickBot="1">
      <c r="A10" s="57"/>
      <c r="B10" s="58"/>
      <c r="C10" s="59"/>
      <c r="D10" s="59"/>
      <c r="E10" s="59"/>
      <c r="F10" s="59"/>
      <c r="G10" s="59"/>
      <c r="H10" s="59"/>
      <c r="I10" s="106"/>
      <c r="J10"/>
      <c r="K10" s="23"/>
      <c r="L10" s="23"/>
      <c r="M10" s="140"/>
      <c r="N10" s="23"/>
      <c r="O10" s="23"/>
      <c r="P10" s="23"/>
      <c r="Q10" s="23"/>
      <c r="R10" s="23"/>
      <c r="S10" s="23"/>
      <c r="T10" s="23"/>
      <c r="U10" s="3"/>
      <c r="V10" s="3"/>
      <c r="W10" s="3"/>
      <c r="X10" s="3"/>
      <c r="Y10" s="3"/>
      <c r="Z10" s="3"/>
      <c r="AA10" s="3"/>
      <c r="AB10" s="4"/>
    </row>
    <row r="11" spans="5:28" s="24" customFormat="1" ht="12.75" customHeight="1">
      <c r="E11" s="25"/>
      <c r="R11" s="23"/>
      <c r="S11" s="23"/>
      <c r="T11" s="23"/>
      <c r="U11" s="3"/>
      <c r="V11" s="3"/>
      <c r="W11" s="3"/>
      <c r="X11" s="3"/>
      <c r="Y11" s="3"/>
      <c r="Z11" s="3"/>
      <c r="AA11" s="3"/>
      <c r="AB11" s="4"/>
    </row>
    <row r="12" spans="1:27" s="24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3"/>
      <c r="S12" s="23"/>
      <c r="T12" s="23"/>
      <c r="U12" s="3"/>
      <c r="V12" s="3"/>
      <c r="W12" s="3"/>
      <c r="X12" s="3"/>
      <c r="Y12" s="3"/>
      <c r="Z12" s="3"/>
      <c r="AA12" s="3"/>
    </row>
    <row r="13" spans="1:28" s="174" customFormat="1" ht="12.75" customHeight="1">
      <c r="A13" s="72">
        <v>-1</v>
      </c>
      <c r="B13" s="78"/>
      <c r="C13" s="74"/>
      <c r="D13" s="74"/>
      <c r="E13" s="75"/>
      <c r="F13" s="76">
        <f>+A13-1</f>
        <v>-2</v>
      </c>
      <c r="G13" s="76">
        <f>+F13-1</f>
        <v>-3</v>
      </c>
      <c r="H13" s="76">
        <f>+G13-1</f>
        <v>-4</v>
      </c>
      <c r="I13" s="76">
        <f>+H13-1</f>
        <v>-5</v>
      </c>
      <c r="J13" s="76">
        <f>+I13-1</f>
        <v>-6</v>
      </c>
      <c r="K13" s="76">
        <f>+J13-1</f>
        <v>-7</v>
      </c>
      <c r="L13" s="76"/>
      <c r="M13" s="76">
        <f>K13-1</f>
        <v>-8</v>
      </c>
      <c r="N13" s="76">
        <f>M13-1</f>
        <v>-9</v>
      </c>
      <c r="O13" s="76">
        <f>N13-1</f>
        <v>-10</v>
      </c>
      <c r="P13" s="76">
        <f>O13-1</f>
        <v>-11</v>
      </c>
      <c r="Q13" s="76">
        <f>P13-1</f>
        <v>-12</v>
      </c>
      <c r="R13" s="76"/>
      <c r="S13" s="76">
        <f>Q13-1</f>
        <v>-13</v>
      </c>
      <c r="T13" s="76"/>
      <c r="U13" s="76">
        <f>S13-1</f>
        <v>-14</v>
      </c>
      <c r="V13" s="76">
        <f>+U13-1</f>
        <v>-15</v>
      </c>
      <c r="W13" s="76">
        <f>+V13-1</f>
        <v>-16</v>
      </c>
      <c r="X13" s="73"/>
      <c r="Y13" s="77"/>
      <c r="Z13" s="77"/>
      <c r="AA13" s="77"/>
      <c r="AB13" s="173"/>
    </row>
    <row r="14" spans="1:28" s="24" customFormat="1" ht="13.5" thickBot="1">
      <c r="A14" s="3"/>
      <c r="B14" s="26"/>
      <c r="C14" s="26"/>
      <c r="D14" s="26"/>
      <c r="E14" s="39"/>
      <c r="F14" s="26"/>
      <c r="G14" s="26"/>
      <c r="H14" s="26"/>
      <c r="I14" s="26"/>
      <c r="J14" s="26"/>
      <c r="K14" s="26"/>
      <c r="L14" s="23"/>
      <c r="R14" s="23"/>
      <c r="T14" s="23"/>
      <c r="U14" s="26"/>
      <c r="V14" s="26"/>
      <c r="W14" s="26"/>
      <c r="X14"/>
      <c r="Y14" s="1"/>
      <c r="Z14" s="1"/>
      <c r="AA14" s="1"/>
      <c r="AB14" s="175"/>
    </row>
    <row r="15" spans="1:28" s="24" customFormat="1" ht="12.75" customHeight="1">
      <c r="A15" s="61"/>
      <c r="B15" s="62"/>
      <c r="C15" s="62"/>
      <c r="D15" s="63"/>
      <c r="E15" s="39"/>
      <c r="F15" s="61"/>
      <c r="G15" s="82"/>
      <c r="H15" s="82"/>
      <c r="I15" s="82"/>
      <c r="J15" s="82"/>
      <c r="K15" s="83"/>
      <c r="L15" s="17"/>
      <c r="M15" s="87" t="s">
        <v>13</v>
      </c>
      <c r="N15" s="88"/>
      <c r="O15" s="88"/>
      <c r="P15" s="88"/>
      <c r="Q15" s="89"/>
      <c r="R15" s="40"/>
      <c r="S15" s="89"/>
      <c r="T15" s="40"/>
      <c r="U15" s="90"/>
      <c r="V15" s="82"/>
      <c r="W15" s="83"/>
      <c r="X15"/>
      <c r="Y15" s="1"/>
      <c r="Z15" s="1"/>
      <c r="AA15" s="1"/>
      <c r="AB15" s="132"/>
    </row>
    <row r="16" spans="1:28" s="24" customFormat="1" ht="12.75" customHeight="1">
      <c r="A16" s="103" t="s">
        <v>2</v>
      </c>
      <c r="B16" s="65"/>
      <c r="C16" s="65"/>
      <c r="D16" s="66"/>
      <c r="E16" s="31"/>
      <c r="F16" s="84"/>
      <c r="G16" s="68" t="s">
        <v>43</v>
      </c>
      <c r="H16" s="193" t="s">
        <v>14</v>
      </c>
      <c r="I16" s="193"/>
      <c r="J16" s="68"/>
      <c r="K16" s="69"/>
      <c r="L16" s="17"/>
      <c r="M16" s="84"/>
      <c r="N16" s="68"/>
      <c r="O16" s="68"/>
      <c r="P16" s="68" t="s">
        <v>15</v>
      </c>
      <c r="Q16" s="69" t="s">
        <v>15</v>
      </c>
      <c r="R16" s="17"/>
      <c r="S16" s="69"/>
      <c r="T16" s="17"/>
      <c r="U16" s="84"/>
      <c r="V16" s="68" t="s">
        <v>3</v>
      </c>
      <c r="W16" s="69" t="s">
        <v>4</v>
      </c>
      <c r="X16"/>
      <c r="Y16" s="132"/>
      <c r="Z16" s="132"/>
      <c r="AA16" s="132"/>
      <c r="AB16" s="132"/>
    </row>
    <row r="17" spans="1:28" s="24" customFormat="1" ht="12.75" customHeight="1">
      <c r="A17" s="64"/>
      <c r="B17" s="67"/>
      <c r="C17" s="65"/>
      <c r="D17" s="66"/>
      <c r="E17" s="31"/>
      <c r="F17" s="84" t="s">
        <v>6</v>
      </c>
      <c r="G17" s="68" t="s">
        <v>44</v>
      </c>
      <c r="H17" s="68" t="s">
        <v>50</v>
      </c>
      <c r="I17" s="68"/>
      <c r="J17" s="68" t="s">
        <v>3</v>
      </c>
      <c r="K17" s="69" t="s">
        <v>4</v>
      </c>
      <c r="L17" s="17"/>
      <c r="M17" s="84" t="s">
        <v>16</v>
      </c>
      <c r="N17" s="68" t="s">
        <v>17</v>
      </c>
      <c r="O17" s="68" t="s">
        <v>18</v>
      </c>
      <c r="P17" s="68" t="s">
        <v>32</v>
      </c>
      <c r="Q17" s="69" t="s">
        <v>4</v>
      </c>
      <c r="R17" s="17"/>
      <c r="S17" s="69"/>
      <c r="T17" s="17"/>
      <c r="U17" s="84" t="s">
        <v>6</v>
      </c>
      <c r="V17" s="68" t="s">
        <v>5</v>
      </c>
      <c r="W17" s="69" t="s">
        <v>3</v>
      </c>
      <c r="X17"/>
      <c r="Y17" s="132"/>
      <c r="Z17" s="132"/>
      <c r="AA17" s="1"/>
      <c r="AB17" s="132"/>
    </row>
    <row r="18" spans="1:33" s="24" customFormat="1" ht="12.75" customHeight="1">
      <c r="A18" s="64"/>
      <c r="B18" s="68" t="str">
        <f>data!J5</f>
        <v>Dec.</v>
      </c>
      <c r="C18" s="67"/>
      <c r="D18" s="69" t="str">
        <f>data!K5</f>
        <v>Nov.</v>
      </c>
      <c r="E18" s="31"/>
      <c r="F18" s="84" t="s">
        <v>11</v>
      </c>
      <c r="G18" s="68" t="s">
        <v>20</v>
      </c>
      <c r="H18" s="68" t="s">
        <v>51</v>
      </c>
      <c r="I18" s="68" t="s">
        <v>120</v>
      </c>
      <c r="J18" s="68" t="s">
        <v>19</v>
      </c>
      <c r="K18" s="69" t="s">
        <v>3</v>
      </c>
      <c r="L18" s="17"/>
      <c r="M18" s="84" t="s">
        <v>7</v>
      </c>
      <c r="N18" s="68" t="s">
        <v>21</v>
      </c>
      <c r="O18" s="68" t="s">
        <v>22</v>
      </c>
      <c r="P18" s="68" t="s">
        <v>22</v>
      </c>
      <c r="Q18" s="69" t="s">
        <v>18</v>
      </c>
      <c r="R18" s="17"/>
      <c r="S18" s="69" t="s">
        <v>103</v>
      </c>
      <c r="T18" s="17"/>
      <c r="U18" s="84" t="s">
        <v>11</v>
      </c>
      <c r="V18" s="68" t="s">
        <v>7</v>
      </c>
      <c r="W18" s="69" t="s">
        <v>5</v>
      </c>
      <c r="X18"/>
      <c r="Y18" s="143"/>
      <c r="Z18" s="265">
        <v>0.03</v>
      </c>
      <c r="AA18" s="132"/>
      <c r="AB18" s="132"/>
      <c r="AC18" s="132"/>
      <c r="AD18" s="132"/>
      <c r="AE18" s="132"/>
      <c r="AF18" s="132"/>
      <c r="AG18" s="132"/>
    </row>
    <row r="19" spans="1:33" s="24" customFormat="1" ht="12.75" customHeight="1" thickBot="1">
      <c r="A19" s="70" t="s">
        <v>8</v>
      </c>
      <c r="B19" s="110" t="str">
        <f>data!J7</f>
        <v>1st</v>
      </c>
      <c r="C19" s="60" t="s">
        <v>10</v>
      </c>
      <c r="D19" s="71" t="str">
        <f>data!K7</f>
        <v>30th</v>
      </c>
      <c r="E19" s="32"/>
      <c r="F19" s="70" t="s">
        <v>23</v>
      </c>
      <c r="G19" s="85" t="s">
        <v>24</v>
      </c>
      <c r="H19" s="85" t="s">
        <v>52</v>
      </c>
      <c r="I19" s="85" t="s">
        <v>7</v>
      </c>
      <c r="J19" s="85" t="s">
        <v>12</v>
      </c>
      <c r="K19" s="86" t="s">
        <v>19</v>
      </c>
      <c r="L19" s="17"/>
      <c r="M19" s="70" t="s">
        <v>12</v>
      </c>
      <c r="N19" s="85" t="s">
        <v>12</v>
      </c>
      <c r="O19" s="85" t="s">
        <v>12</v>
      </c>
      <c r="P19" s="85" t="s">
        <v>12</v>
      </c>
      <c r="Q19" s="86" t="s">
        <v>22</v>
      </c>
      <c r="R19" s="17"/>
      <c r="S19" s="86" t="s">
        <v>7</v>
      </c>
      <c r="T19" s="17"/>
      <c r="U19" s="70" t="s">
        <v>25</v>
      </c>
      <c r="V19" s="85" t="s">
        <v>12</v>
      </c>
      <c r="W19" s="86" t="s">
        <v>7</v>
      </c>
      <c r="X19"/>
      <c r="Y19" s="12"/>
      <c r="Z19" s="12" t="s">
        <v>45</v>
      </c>
      <c r="AA19" s="143"/>
      <c r="AB19" s="132"/>
      <c r="AC19" s="132"/>
      <c r="AD19" s="230">
        <v>24</v>
      </c>
      <c r="AE19" s="230">
        <v>10</v>
      </c>
      <c r="AF19" s="230" t="s">
        <v>104</v>
      </c>
      <c r="AG19" s="132"/>
    </row>
    <row r="20" spans="1:33" s="24" customFormat="1" ht="12.75" customHeight="1">
      <c r="A20" s="3"/>
      <c r="B20" s="2"/>
      <c r="C20" s="28"/>
      <c r="D20" s="2"/>
      <c r="E20" s="33"/>
      <c r="F20" s="1"/>
      <c r="G20" s="3"/>
      <c r="H20" s="3"/>
      <c r="I20" s="3"/>
      <c r="J20" s="1"/>
      <c r="K20" s="1"/>
      <c r="L20" s="34"/>
      <c r="M20" s="1"/>
      <c r="N20" s="1"/>
      <c r="O20" s="1"/>
      <c r="P20" s="1"/>
      <c r="Q20" s="1"/>
      <c r="R20" s="34"/>
      <c r="S20" s="34"/>
      <c r="T20" s="34"/>
      <c r="U20" s="1"/>
      <c r="V20" s="3"/>
      <c r="W20" s="3"/>
      <c r="X20"/>
      <c r="Y20" s="7"/>
      <c r="Z20" s="176" t="s">
        <v>40</v>
      </c>
      <c r="AA20" s="177" t="s">
        <v>35</v>
      </c>
      <c r="AB20" s="231" t="s">
        <v>46</v>
      </c>
      <c r="AC20" s="132"/>
      <c r="AD20" s="231" t="s">
        <v>117</v>
      </c>
      <c r="AE20" s="231" t="s">
        <v>118</v>
      </c>
      <c r="AF20" s="232"/>
      <c r="AG20" s="132"/>
    </row>
    <row r="21" spans="1:33" s="24" customFormat="1" ht="12.75" customHeight="1">
      <c r="A21" s="79">
        <f>ELO!A18</f>
        <v>4</v>
      </c>
      <c r="B21" s="80">
        <f>data!J8</f>
        <v>2001</v>
      </c>
      <c r="C21" s="81" t="s">
        <v>10</v>
      </c>
      <c r="D21" s="79">
        <f>data!K8</f>
        <v>2002</v>
      </c>
      <c r="F21" s="141">
        <f>ELO!F18</f>
        <v>33000</v>
      </c>
      <c r="G21" s="29">
        <f>ELO!G18</f>
        <v>18</v>
      </c>
      <c r="H21" s="29">
        <f>ELO!H18</f>
        <v>1.6787500000000002</v>
      </c>
      <c r="I21" s="29">
        <f>'Renew LL'!I20</f>
        <v>1.489875</v>
      </c>
      <c r="J21" s="35">
        <f>SUM(G21:I21)</f>
        <v>21.168625000000002</v>
      </c>
      <c r="K21" s="48">
        <f aca="true" t="shared" si="0" ref="K21:K28">F21*J21</f>
        <v>698564.6250000001</v>
      </c>
      <c r="L21" s="29"/>
      <c r="M21" s="105"/>
      <c r="N21" s="35"/>
      <c r="O21" s="35"/>
      <c r="P21" s="35"/>
      <c r="Q21" s="48"/>
      <c r="R21" s="36"/>
      <c r="S21" s="227">
        <f>ELO!S18</f>
        <v>99600</v>
      </c>
      <c r="T21" s="36"/>
      <c r="U21" s="109">
        <f aca="true" t="shared" si="1" ref="U21:U32">F21</f>
        <v>33000</v>
      </c>
      <c r="V21" s="91">
        <f aca="true" t="shared" si="2" ref="V21:V28">W21/U21</f>
        <v>24.18680681818182</v>
      </c>
      <c r="W21" s="115">
        <f>K21+Q21+S21</f>
        <v>798164.6250000001</v>
      </c>
      <c r="X21" s="4"/>
      <c r="Y21" s="12">
        <v>2001</v>
      </c>
      <c r="Z21" s="170"/>
      <c r="AA21" s="226">
        <v>7</v>
      </c>
      <c r="AB21" s="29"/>
      <c r="AC21" s="132"/>
      <c r="AD21" s="228">
        <v>140</v>
      </c>
      <c r="AE21" s="228">
        <v>230</v>
      </c>
      <c r="AF21" s="258">
        <f>((AE21*$AE$19)+(AD21*$AD$19))*12</f>
        <v>67920</v>
      </c>
      <c r="AG21" s="132"/>
    </row>
    <row r="22" spans="1:33" s="27" customFormat="1" ht="12.75" customHeight="1">
      <c r="A22" s="117">
        <f>ELO!A19</f>
        <v>5</v>
      </c>
      <c r="B22" s="117">
        <f aca="true" t="shared" si="3" ref="B22:B28">+B21+1</f>
        <v>2002</v>
      </c>
      <c r="C22" s="118" t="s">
        <v>10</v>
      </c>
      <c r="D22" s="117">
        <f aca="true" t="shared" si="4" ref="D22:D28">+D21+1</f>
        <v>2003</v>
      </c>
      <c r="F22" s="119">
        <f aca="true" t="shared" si="5" ref="F22:F32">F21</f>
        <v>33000</v>
      </c>
      <c r="G22" s="120">
        <f>ELO!G19</f>
        <v>18</v>
      </c>
      <c r="H22" s="120">
        <f>ELO!H19</f>
        <v>1.8791125000000004</v>
      </c>
      <c r="I22" s="120">
        <f>'Renew LL'!I21</f>
        <v>1.5345712500000002</v>
      </c>
      <c r="J22" s="121">
        <f aca="true" t="shared" si="6" ref="J22:J32">SUM(G22:I22)</f>
        <v>21.41368375</v>
      </c>
      <c r="K22" s="122">
        <f t="shared" si="0"/>
        <v>706651.56375</v>
      </c>
      <c r="L22" s="120"/>
      <c r="M22" s="123"/>
      <c r="N22" s="121"/>
      <c r="O22" s="121"/>
      <c r="P22" s="121"/>
      <c r="Q22" s="122"/>
      <c r="R22" s="124"/>
      <c r="S22" s="229">
        <f>S21</f>
        <v>99600</v>
      </c>
      <c r="T22" s="124"/>
      <c r="U22" s="125">
        <f t="shared" si="1"/>
        <v>33000</v>
      </c>
      <c r="V22" s="126">
        <f t="shared" si="2"/>
        <v>24.431865568181816</v>
      </c>
      <c r="W22" s="127">
        <f aca="true" t="shared" si="7" ref="W22:W32">K22+Q22+S22</f>
        <v>806251.56375</v>
      </c>
      <c r="X22" s="8"/>
      <c r="Y22" s="7">
        <f aca="true" t="shared" si="8" ref="Y22:Y32">Y21+1</f>
        <v>2002</v>
      </c>
      <c r="Z22" s="236"/>
      <c r="AA22" s="234">
        <f aca="true" t="shared" si="9" ref="AA22:AA31">AA21*(1+cpi)</f>
        <v>7.21</v>
      </c>
      <c r="AB22" s="120"/>
      <c r="AC22" s="242"/>
      <c r="AD22" s="38">
        <f>AD21*(1+cpi)</f>
        <v>144.20000000000002</v>
      </c>
      <c r="AE22" s="38">
        <f>AE21*(1+cpi)</f>
        <v>236.9</v>
      </c>
      <c r="AF22" s="258">
        <f>((AE22*$AE$19)+(AD22*$AD$19))*12</f>
        <v>69957.6</v>
      </c>
      <c r="AG22" s="242"/>
    </row>
    <row r="23" spans="1:33" s="24" customFormat="1" ht="12.75" customHeight="1">
      <c r="A23" s="79">
        <v>1</v>
      </c>
      <c r="B23" s="79">
        <f t="shared" si="3"/>
        <v>2003</v>
      </c>
      <c r="C23" s="81" t="s">
        <v>10</v>
      </c>
      <c r="D23" s="79">
        <f t="shared" si="4"/>
        <v>2004</v>
      </c>
      <c r="F23" s="9">
        <v>31000</v>
      </c>
      <c r="G23" s="29">
        <f>Z23</f>
        <v>17</v>
      </c>
      <c r="H23" s="35">
        <f>AB23/12*1+AB24/12*11</f>
        <v>0</v>
      </c>
      <c r="I23" s="29">
        <f>'Renew LL'!I22</f>
        <v>1.5806083875</v>
      </c>
      <c r="J23" s="35">
        <f t="shared" si="6"/>
        <v>18.5806083875</v>
      </c>
      <c r="K23" s="48">
        <f t="shared" si="0"/>
        <v>575998.8600125</v>
      </c>
      <c r="L23" s="29"/>
      <c r="M23" s="105">
        <v>25</v>
      </c>
      <c r="N23" s="105">
        <v>-25</v>
      </c>
      <c r="O23" s="35">
        <f>SUM(M23:N23)</f>
        <v>0</v>
      </c>
      <c r="P23" s="35">
        <f>Q23/F23</f>
        <v>0</v>
      </c>
      <c r="Q23" s="48">
        <f>-PMT(AmPer/12,120,O23)*F23*12</f>
        <v>0</v>
      </c>
      <c r="R23" s="36"/>
      <c r="S23" s="227">
        <f>AF23</f>
        <v>72056.32800000001</v>
      </c>
      <c r="T23" s="36"/>
      <c r="U23" s="109">
        <f t="shared" si="1"/>
        <v>31000</v>
      </c>
      <c r="V23" s="91">
        <f t="shared" si="2"/>
        <v>20.905006064919352</v>
      </c>
      <c r="W23" s="115">
        <f t="shared" si="7"/>
        <v>648055.1880125</v>
      </c>
      <c r="X23" s="4"/>
      <c r="Y23" s="12">
        <f t="shared" si="8"/>
        <v>2003</v>
      </c>
      <c r="Z23" s="170">
        <v>17</v>
      </c>
      <c r="AA23" s="38">
        <f t="shared" si="9"/>
        <v>7.4263</v>
      </c>
      <c r="AB23" s="29">
        <v>0</v>
      </c>
      <c r="AC23" s="132"/>
      <c r="AD23" s="38">
        <f>AD22*(1+cpi)</f>
        <v>148.526</v>
      </c>
      <c r="AE23" s="38">
        <f>AE22*(1+cpi)</f>
        <v>244.007</v>
      </c>
      <c r="AF23" s="258">
        <f>((AE23*$AE$19)+(AD23*$AD$19))*12</f>
        <v>72056.32800000001</v>
      </c>
      <c r="AG23" s="132"/>
    </row>
    <row r="24" spans="1:33" s="24" customFormat="1" ht="12.75" customHeight="1">
      <c r="A24" s="79">
        <f aca="true" t="shared" si="10" ref="A24:A32">A23+1</f>
        <v>2</v>
      </c>
      <c r="B24" s="79">
        <f t="shared" si="3"/>
        <v>2004</v>
      </c>
      <c r="C24" s="81" t="s">
        <v>10</v>
      </c>
      <c r="D24" s="79">
        <f t="shared" si="4"/>
        <v>2005</v>
      </c>
      <c r="F24" s="9">
        <f t="shared" si="5"/>
        <v>31000</v>
      </c>
      <c r="G24" s="29">
        <f aca="true" t="shared" si="11" ref="G24:G32">Z24</f>
        <v>17</v>
      </c>
      <c r="H24" s="35">
        <f aca="true" t="shared" si="12" ref="H24:H32">AB24/12*1+AB25/12*11</f>
        <v>0.21034994749999983</v>
      </c>
      <c r="I24" s="29">
        <f>'Renew LL'!I23</f>
        <v>1.628026639125</v>
      </c>
      <c r="J24" s="35">
        <f t="shared" si="6"/>
        <v>18.838376586625</v>
      </c>
      <c r="K24" s="48">
        <f t="shared" si="0"/>
        <v>583989.674185375</v>
      </c>
      <c r="L24" s="29"/>
      <c r="P24" s="35">
        <f aca="true" t="shared" si="13" ref="P24:P32">Q24/F24</f>
        <v>0</v>
      </c>
      <c r="Q24" s="227">
        <f>Q23</f>
        <v>0</v>
      </c>
      <c r="R24" s="36"/>
      <c r="S24" s="227">
        <f aca="true" t="shared" si="14" ref="S24:S32">S23</f>
        <v>72056.32800000001</v>
      </c>
      <c r="T24" s="36"/>
      <c r="U24" s="109">
        <f t="shared" si="1"/>
        <v>31000</v>
      </c>
      <c r="V24" s="91">
        <f t="shared" si="2"/>
        <v>21.162774264044355</v>
      </c>
      <c r="W24" s="115">
        <f t="shared" si="7"/>
        <v>656046.002185375</v>
      </c>
      <c r="X24" s="4"/>
      <c r="Y24" s="12">
        <f t="shared" si="8"/>
        <v>2004</v>
      </c>
      <c r="Z24" s="170">
        <f>Z23</f>
        <v>17</v>
      </c>
      <c r="AA24" s="38">
        <f t="shared" si="9"/>
        <v>7.649089000000001</v>
      </c>
      <c r="AB24" s="29">
        <f>AA24-$AA$24</f>
        <v>0</v>
      </c>
      <c r="AC24" s="132"/>
      <c r="AD24" s="38"/>
      <c r="AE24" s="38"/>
      <c r="AF24" s="258"/>
      <c r="AG24" s="132"/>
    </row>
    <row r="25" spans="1:33" s="24" customFormat="1" ht="12.75" customHeight="1">
      <c r="A25" s="79">
        <f t="shared" si="10"/>
        <v>3</v>
      </c>
      <c r="B25" s="79">
        <f t="shared" si="3"/>
        <v>2005</v>
      </c>
      <c r="C25" s="81" t="s">
        <v>10</v>
      </c>
      <c r="D25" s="79">
        <f t="shared" si="4"/>
        <v>2006</v>
      </c>
      <c r="F25" s="9">
        <f t="shared" si="5"/>
        <v>31000</v>
      </c>
      <c r="G25" s="29">
        <f t="shared" si="11"/>
        <v>17</v>
      </c>
      <c r="H25" s="35">
        <f t="shared" si="12"/>
        <v>0.4461331159250006</v>
      </c>
      <c r="I25" s="29">
        <f>'Renew LL'!I24</f>
        <v>1.67686743829875</v>
      </c>
      <c r="J25" s="35">
        <f>SUM(G25:I25)</f>
        <v>19.12300055422375</v>
      </c>
      <c r="K25" s="48">
        <f t="shared" si="0"/>
        <v>592813.0171809363</v>
      </c>
      <c r="L25" s="29"/>
      <c r="P25" s="35">
        <f t="shared" si="13"/>
        <v>0</v>
      </c>
      <c r="Q25" s="227">
        <f aca="true" t="shared" si="15" ref="Q25:Q32">Q24</f>
        <v>0</v>
      </c>
      <c r="R25" s="36"/>
      <c r="S25" s="227">
        <f t="shared" si="14"/>
        <v>72056.32800000001</v>
      </c>
      <c r="T25" s="36"/>
      <c r="U25" s="109">
        <f t="shared" si="1"/>
        <v>31000</v>
      </c>
      <c r="V25" s="91">
        <f t="shared" si="2"/>
        <v>21.447398231643106</v>
      </c>
      <c r="W25" s="115">
        <f t="shared" si="7"/>
        <v>664869.3451809363</v>
      </c>
      <c r="X25" s="4"/>
      <c r="Y25" s="12">
        <f t="shared" si="8"/>
        <v>2005</v>
      </c>
      <c r="Z25" s="170">
        <f>Z24</f>
        <v>17</v>
      </c>
      <c r="AA25" s="38">
        <f t="shared" si="9"/>
        <v>7.878561670000001</v>
      </c>
      <c r="AB25" s="29">
        <f aca="true" t="shared" si="16" ref="AB25:AB33">AA25-$AA$24</f>
        <v>0.22947266999999982</v>
      </c>
      <c r="AC25" s="132"/>
      <c r="AD25" s="38"/>
      <c r="AE25" s="38"/>
      <c r="AF25" s="233"/>
      <c r="AG25" s="132"/>
    </row>
    <row r="26" spans="1:33" s="24" customFormat="1" ht="12.75" customHeight="1">
      <c r="A26" s="79">
        <f t="shared" si="10"/>
        <v>4</v>
      </c>
      <c r="B26" s="79">
        <f t="shared" si="3"/>
        <v>2006</v>
      </c>
      <c r="C26" s="81" t="s">
        <v>10</v>
      </c>
      <c r="D26" s="79">
        <f t="shared" si="4"/>
        <v>2007</v>
      </c>
      <c r="F26" s="9">
        <f t="shared" si="5"/>
        <v>31000</v>
      </c>
      <c r="G26" s="29">
        <f t="shared" si="11"/>
        <v>17</v>
      </c>
      <c r="H26" s="35">
        <f t="shared" si="12"/>
        <v>0.6889897794027505</v>
      </c>
      <c r="I26" s="29">
        <f>'Renew LL'!I25</f>
        <v>1.7271734614477126</v>
      </c>
      <c r="J26" s="35">
        <f t="shared" si="6"/>
        <v>19.416163240850462</v>
      </c>
      <c r="K26" s="48">
        <f t="shared" si="0"/>
        <v>601901.0604663644</v>
      </c>
      <c r="L26" s="29"/>
      <c r="M26" s="105"/>
      <c r="N26" s="35"/>
      <c r="O26" s="35"/>
      <c r="P26" s="35">
        <f t="shared" si="13"/>
        <v>0</v>
      </c>
      <c r="Q26" s="227">
        <f t="shared" si="15"/>
        <v>0</v>
      </c>
      <c r="R26" s="36"/>
      <c r="S26" s="227">
        <f t="shared" si="14"/>
        <v>72056.32800000001</v>
      </c>
      <c r="T26" s="36"/>
      <c r="U26" s="109">
        <f t="shared" si="1"/>
        <v>31000</v>
      </c>
      <c r="V26" s="91">
        <f t="shared" si="2"/>
        <v>21.740560918269818</v>
      </c>
      <c r="W26" s="115">
        <f t="shared" si="7"/>
        <v>673957.3884663644</v>
      </c>
      <c r="X26" s="4"/>
      <c r="Y26" s="12">
        <f t="shared" si="8"/>
        <v>2006</v>
      </c>
      <c r="Z26" s="170">
        <f>Z25</f>
        <v>17</v>
      </c>
      <c r="AA26" s="38">
        <f t="shared" si="9"/>
        <v>8.114918520100002</v>
      </c>
      <c r="AB26" s="29">
        <f t="shared" si="16"/>
        <v>0.46582952010000067</v>
      </c>
      <c r="AC26" s="132"/>
      <c r="AD26" s="38"/>
      <c r="AE26" s="38"/>
      <c r="AF26" s="233"/>
      <c r="AG26" s="132"/>
    </row>
    <row r="27" spans="1:33" s="24" customFormat="1" ht="12.75" customHeight="1">
      <c r="A27" s="79">
        <f t="shared" si="10"/>
        <v>5</v>
      </c>
      <c r="B27" s="79">
        <f t="shared" si="3"/>
        <v>2007</v>
      </c>
      <c r="C27" s="81" t="s">
        <v>10</v>
      </c>
      <c r="D27" s="79">
        <f t="shared" si="4"/>
        <v>2008</v>
      </c>
      <c r="F27" s="9">
        <f t="shared" si="5"/>
        <v>31000</v>
      </c>
      <c r="G27" s="29">
        <f t="shared" si="11"/>
        <v>17</v>
      </c>
      <c r="H27" s="35">
        <f t="shared" si="12"/>
        <v>0.9391321427848324</v>
      </c>
      <c r="I27" s="29">
        <f>'Renew LL'!I26</f>
        <v>1.778988665291144</v>
      </c>
      <c r="J27" s="35">
        <f>SUM(G27:I27)</f>
        <v>19.718120808075977</v>
      </c>
      <c r="K27" s="48">
        <f t="shared" si="0"/>
        <v>611261.7450503553</v>
      </c>
      <c r="L27" s="29"/>
      <c r="M27" s="105"/>
      <c r="N27" s="35"/>
      <c r="O27" s="35"/>
      <c r="P27" s="35">
        <f t="shared" si="13"/>
        <v>0</v>
      </c>
      <c r="Q27" s="227">
        <f t="shared" si="15"/>
        <v>0</v>
      </c>
      <c r="R27" s="36"/>
      <c r="S27" s="227">
        <f t="shared" si="14"/>
        <v>72056.32800000001</v>
      </c>
      <c r="T27" s="36"/>
      <c r="U27" s="109">
        <f t="shared" si="1"/>
        <v>31000</v>
      </c>
      <c r="V27" s="91">
        <f t="shared" si="2"/>
        <v>22.042518485495332</v>
      </c>
      <c r="W27" s="115">
        <f t="shared" si="7"/>
        <v>683318.0730503553</v>
      </c>
      <c r="X27" s="4"/>
      <c r="Y27" s="12">
        <f t="shared" si="8"/>
        <v>2007</v>
      </c>
      <c r="Z27" s="170">
        <f>Z26</f>
        <v>17</v>
      </c>
      <c r="AA27" s="38">
        <f t="shared" si="9"/>
        <v>8.358366075703001</v>
      </c>
      <c r="AB27" s="29">
        <f t="shared" si="16"/>
        <v>0.7092770757030005</v>
      </c>
      <c r="AC27" s="132"/>
      <c r="AD27" s="38"/>
      <c r="AE27" s="38"/>
      <c r="AF27" s="233"/>
      <c r="AG27" s="132"/>
    </row>
    <row r="28" spans="1:33" s="24" customFormat="1" ht="12.75" customHeight="1">
      <c r="A28" s="79">
        <f t="shared" si="10"/>
        <v>6</v>
      </c>
      <c r="B28" s="79">
        <f t="shared" si="3"/>
        <v>2008</v>
      </c>
      <c r="C28" s="81" t="s">
        <v>10</v>
      </c>
      <c r="D28" s="79">
        <f t="shared" si="4"/>
        <v>2009</v>
      </c>
      <c r="F28" s="9">
        <f t="shared" si="5"/>
        <v>31000</v>
      </c>
      <c r="G28" s="29">
        <f t="shared" si="11"/>
        <v>18</v>
      </c>
      <c r="H28" s="35">
        <f t="shared" si="12"/>
        <v>1.196778777068377</v>
      </c>
      <c r="I28" s="29">
        <f>'Renew LL'!I27</f>
        <v>1.8323583252498785</v>
      </c>
      <c r="J28" s="35">
        <f t="shared" si="6"/>
        <v>21.029137102318256</v>
      </c>
      <c r="K28" s="48">
        <f t="shared" si="0"/>
        <v>651903.2501718659</v>
      </c>
      <c r="L28" s="29"/>
      <c r="M28" s="105"/>
      <c r="N28" s="35"/>
      <c r="O28" s="35"/>
      <c r="P28" s="35">
        <f t="shared" si="13"/>
        <v>0</v>
      </c>
      <c r="Q28" s="227">
        <f t="shared" si="15"/>
        <v>0</v>
      </c>
      <c r="R28" s="36"/>
      <c r="S28" s="227">
        <f t="shared" si="14"/>
        <v>72056.32800000001</v>
      </c>
      <c r="T28" s="36"/>
      <c r="U28" s="109">
        <f t="shared" si="1"/>
        <v>31000</v>
      </c>
      <c r="V28" s="91">
        <f t="shared" si="2"/>
        <v>23.35353477973761</v>
      </c>
      <c r="W28" s="115">
        <f t="shared" si="7"/>
        <v>723959.5781718659</v>
      </c>
      <c r="X28" s="4"/>
      <c r="Y28" s="12">
        <f t="shared" si="8"/>
        <v>2008</v>
      </c>
      <c r="Z28" s="170">
        <f>Z27+1</f>
        <v>18</v>
      </c>
      <c r="AA28" s="38">
        <f t="shared" si="9"/>
        <v>8.60911705797409</v>
      </c>
      <c r="AB28" s="29">
        <f t="shared" si="16"/>
        <v>0.9600280579740899</v>
      </c>
      <c r="AC28" s="132"/>
      <c r="AD28" s="38"/>
      <c r="AE28" s="38"/>
      <c r="AF28" s="233"/>
      <c r="AG28" s="132"/>
    </row>
    <row r="29" spans="1:33" s="24" customFormat="1" ht="12.75" customHeight="1">
      <c r="A29" s="79">
        <f t="shared" si="10"/>
        <v>7</v>
      </c>
      <c r="B29" s="79">
        <f>+B28+1</f>
        <v>2009</v>
      </c>
      <c r="C29" s="81" t="s">
        <v>10</v>
      </c>
      <c r="D29" s="79">
        <f>+D28+1</f>
        <v>2010</v>
      </c>
      <c r="F29" s="9">
        <f t="shared" si="5"/>
        <v>31000</v>
      </c>
      <c r="G29" s="29">
        <f t="shared" si="11"/>
        <v>18</v>
      </c>
      <c r="H29" s="35">
        <f t="shared" si="12"/>
        <v>1.462154810380429</v>
      </c>
      <c r="I29" s="29">
        <f>'Renew LL'!I28</f>
        <v>1.8873290750073748</v>
      </c>
      <c r="J29" s="35">
        <f t="shared" si="6"/>
        <v>21.349483885387805</v>
      </c>
      <c r="K29" s="48">
        <f>F29*J29</f>
        <v>661834.0004470219</v>
      </c>
      <c r="L29" s="29"/>
      <c r="M29" s="105"/>
      <c r="N29" s="35"/>
      <c r="O29" s="35"/>
      <c r="P29" s="35">
        <f t="shared" si="13"/>
        <v>0</v>
      </c>
      <c r="Q29" s="227">
        <f t="shared" si="15"/>
        <v>0</v>
      </c>
      <c r="R29" s="36"/>
      <c r="S29" s="227">
        <f t="shared" si="14"/>
        <v>72056.32800000001</v>
      </c>
      <c r="T29" s="36"/>
      <c r="U29" s="109">
        <f t="shared" si="1"/>
        <v>31000</v>
      </c>
      <c r="V29" s="91">
        <f>W29/U29</f>
        <v>23.673881562807157</v>
      </c>
      <c r="W29" s="115">
        <f t="shared" si="7"/>
        <v>733890.3284470219</v>
      </c>
      <c r="X29" s="4"/>
      <c r="Y29" s="12">
        <f t="shared" si="8"/>
        <v>2009</v>
      </c>
      <c r="Z29" s="170">
        <f>Z28</f>
        <v>18</v>
      </c>
      <c r="AA29" s="38">
        <f t="shared" si="9"/>
        <v>8.867390569713313</v>
      </c>
      <c r="AB29" s="29">
        <f t="shared" si="16"/>
        <v>1.2183015697133124</v>
      </c>
      <c r="AC29" s="132"/>
      <c r="AD29" s="38"/>
      <c r="AE29" s="38"/>
      <c r="AF29" s="233"/>
      <c r="AG29" s="132"/>
    </row>
    <row r="30" spans="1:33" s="27" customFormat="1" ht="12.75" customHeight="1">
      <c r="A30" s="117">
        <f t="shared" si="10"/>
        <v>8</v>
      </c>
      <c r="B30" s="117">
        <f>+B29+1</f>
        <v>2010</v>
      </c>
      <c r="C30" s="118" t="s">
        <v>10</v>
      </c>
      <c r="D30" s="117">
        <f>+D29+1</f>
        <v>2011</v>
      </c>
      <c r="F30" s="119">
        <f t="shared" si="5"/>
        <v>31000</v>
      </c>
      <c r="G30" s="120">
        <f t="shared" si="11"/>
        <v>18</v>
      </c>
      <c r="H30" s="121">
        <f t="shared" si="12"/>
        <v>1.7354921246918427</v>
      </c>
      <c r="I30" s="120">
        <f>'Renew LL'!I29</f>
        <v>1.943948947257596</v>
      </c>
      <c r="J30" s="121">
        <f t="shared" si="6"/>
        <v>21.679441071949437</v>
      </c>
      <c r="K30" s="122">
        <f>F30*J30</f>
        <v>672062.6732304326</v>
      </c>
      <c r="L30" s="120"/>
      <c r="M30" s="123"/>
      <c r="N30" s="121"/>
      <c r="O30" s="121"/>
      <c r="P30" s="121">
        <f t="shared" si="13"/>
        <v>0</v>
      </c>
      <c r="Q30" s="229">
        <f t="shared" si="15"/>
        <v>0</v>
      </c>
      <c r="R30" s="124"/>
      <c r="S30" s="229">
        <f t="shared" si="14"/>
        <v>72056.32800000001</v>
      </c>
      <c r="T30" s="124"/>
      <c r="U30" s="125">
        <f t="shared" si="1"/>
        <v>31000</v>
      </c>
      <c r="V30" s="126">
        <f>W30/U30</f>
        <v>24.003838749368793</v>
      </c>
      <c r="W30" s="127">
        <f t="shared" si="7"/>
        <v>744119.0012304325</v>
      </c>
      <c r="X30" s="8"/>
      <c r="Y30" s="7">
        <f t="shared" si="8"/>
        <v>2010</v>
      </c>
      <c r="Z30" s="236">
        <f>Z29</f>
        <v>18</v>
      </c>
      <c r="AA30" s="234">
        <f t="shared" si="9"/>
        <v>9.133412286804713</v>
      </c>
      <c r="AB30" s="29">
        <f t="shared" si="16"/>
        <v>1.4843232868047123</v>
      </c>
      <c r="AC30" s="242"/>
      <c r="AD30" s="234"/>
      <c r="AE30" s="234"/>
      <c r="AF30" s="235"/>
      <c r="AG30" s="242"/>
    </row>
    <row r="31" spans="1:33" s="24" customFormat="1" ht="12.75">
      <c r="A31" s="79">
        <f t="shared" si="10"/>
        <v>9</v>
      </c>
      <c r="B31" s="79">
        <f>+B30+1</f>
        <v>2011</v>
      </c>
      <c r="C31" s="81" t="s">
        <v>10</v>
      </c>
      <c r="D31" s="79">
        <f>+D30+1</f>
        <v>2012</v>
      </c>
      <c r="F31" s="9">
        <f t="shared" si="5"/>
        <v>31000</v>
      </c>
      <c r="G31" s="29">
        <f t="shared" si="11"/>
        <v>18</v>
      </c>
      <c r="H31" s="35">
        <f t="shared" si="12"/>
        <v>2.017029558432599</v>
      </c>
      <c r="I31" s="29">
        <f>'Renew LL'!I30</f>
        <v>2.0022674156753237</v>
      </c>
      <c r="J31" s="35">
        <f t="shared" si="6"/>
        <v>22.01929697410792</v>
      </c>
      <c r="K31" s="48">
        <f>F31*J31</f>
        <v>682598.2061973455</v>
      </c>
      <c r="L31" s="29"/>
      <c r="M31" s="105"/>
      <c r="N31" s="35"/>
      <c r="O31" s="35"/>
      <c r="P31" s="35">
        <f t="shared" si="13"/>
        <v>0</v>
      </c>
      <c r="Q31" s="227">
        <f t="shared" si="15"/>
        <v>0</v>
      </c>
      <c r="R31" s="36"/>
      <c r="S31" s="227">
        <f t="shared" si="14"/>
        <v>72056.32800000001</v>
      </c>
      <c r="T31" s="36"/>
      <c r="U31" s="269">
        <f t="shared" si="1"/>
        <v>31000</v>
      </c>
      <c r="V31" s="270">
        <f>W31/U31</f>
        <v>24.343694651527272</v>
      </c>
      <c r="W31" s="271">
        <f t="shared" si="7"/>
        <v>754654.5341973455</v>
      </c>
      <c r="X31" s="4"/>
      <c r="Y31" s="7">
        <f t="shared" si="8"/>
        <v>2011</v>
      </c>
      <c r="Z31" s="170">
        <f>Z30</f>
        <v>18</v>
      </c>
      <c r="AA31" s="38">
        <f t="shared" si="9"/>
        <v>9.407414655408855</v>
      </c>
      <c r="AB31" s="29">
        <f t="shared" si="16"/>
        <v>1.7583256554088544</v>
      </c>
      <c r="AC31" s="132"/>
      <c r="AD31" s="38"/>
      <c r="AE31" s="38"/>
      <c r="AF31" s="233"/>
      <c r="AG31" s="132"/>
    </row>
    <row r="32" spans="1:33" s="27" customFormat="1" ht="12.75">
      <c r="A32" s="117">
        <f t="shared" si="10"/>
        <v>10</v>
      </c>
      <c r="B32" s="117">
        <f>+B31+1</f>
        <v>2012</v>
      </c>
      <c r="C32" s="118" t="s">
        <v>10</v>
      </c>
      <c r="D32" s="117">
        <f>+D31+1</f>
        <v>2013</v>
      </c>
      <c r="F32" s="119">
        <f t="shared" si="5"/>
        <v>31000</v>
      </c>
      <c r="G32" s="120">
        <f t="shared" si="11"/>
        <v>18</v>
      </c>
      <c r="H32" s="121">
        <f t="shared" si="12"/>
        <v>2.3070131151855766</v>
      </c>
      <c r="I32" s="120">
        <f>'Renew LL'!I31</f>
        <v>2.0623354381455834</v>
      </c>
      <c r="J32" s="121">
        <f t="shared" si="6"/>
        <v>22.36934855333116</v>
      </c>
      <c r="K32" s="122">
        <f>F32*J32</f>
        <v>693449.805153266</v>
      </c>
      <c r="L32" s="120"/>
      <c r="M32" s="123"/>
      <c r="N32" s="121"/>
      <c r="O32" s="121"/>
      <c r="P32" s="121">
        <f t="shared" si="13"/>
        <v>0</v>
      </c>
      <c r="Q32" s="229">
        <f t="shared" si="15"/>
        <v>0</v>
      </c>
      <c r="R32" s="124"/>
      <c r="S32" s="229">
        <f t="shared" si="14"/>
        <v>72056.32800000001</v>
      </c>
      <c r="T32" s="124"/>
      <c r="U32" s="272">
        <f t="shared" si="1"/>
        <v>31000</v>
      </c>
      <c r="V32" s="273">
        <f>W32/U32</f>
        <v>24.693746230750513</v>
      </c>
      <c r="W32" s="274">
        <f t="shared" si="7"/>
        <v>765506.1331532659</v>
      </c>
      <c r="Y32" s="7">
        <f t="shared" si="8"/>
        <v>2012</v>
      </c>
      <c r="Z32" s="236">
        <f>Z31</f>
        <v>18</v>
      </c>
      <c r="AA32" s="234">
        <f>AA31*(1+cpi)</f>
        <v>9.689637095071122</v>
      </c>
      <c r="AB32" s="29">
        <f t="shared" si="16"/>
        <v>2.040548095071121</v>
      </c>
      <c r="AC32" s="242"/>
      <c r="AD32" s="234"/>
      <c r="AE32" s="234"/>
      <c r="AF32" s="235"/>
      <c r="AG32" s="242"/>
    </row>
    <row r="33" spans="1:33" s="24" customFormat="1" ht="15.75" customHeight="1" thickBot="1">
      <c r="A33"/>
      <c r="B3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3"/>
      <c r="S33" s="23"/>
      <c r="T33" s="23"/>
      <c r="U33" s="3"/>
      <c r="V33" s="3"/>
      <c r="W33" s="3"/>
      <c r="X33" s="3"/>
      <c r="Y33" s="1"/>
      <c r="Z33" s="1"/>
      <c r="AA33" s="38">
        <f>AA32*(1+cpi)</f>
        <v>9.980326207923255</v>
      </c>
      <c r="AB33" s="29">
        <f t="shared" si="16"/>
        <v>2.3312372079232544</v>
      </c>
      <c r="AC33" s="132"/>
      <c r="AD33" s="38"/>
      <c r="AE33" s="38"/>
      <c r="AF33" s="233"/>
      <c r="AG33" s="132"/>
    </row>
    <row r="34" spans="1:28" s="24" customFormat="1" ht="15.75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3"/>
      <c r="S34" s="23"/>
      <c r="T34" s="23"/>
      <c r="U34" s="92" t="s">
        <v>122</v>
      </c>
      <c r="V34" s="93"/>
      <c r="W34" s="94"/>
      <c r="X34" s="3"/>
      <c r="Y34" s="1"/>
      <c r="Z34" s="1"/>
      <c r="AA34" s="30"/>
      <c r="AB34" s="38"/>
    </row>
    <row r="35" spans="1:28" s="24" customFormat="1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3"/>
      <c r="S35" s="23"/>
      <c r="T35" s="23"/>
      <c r="U35" s="95" t="s">
        <v>123</v>
      </c>
      <c r="V35" s="96"/>
      <c r="W35" s="97">
        <f>SUM(W21:W22)</f>
        <v>1604416.1887500002</v>
      </c>
      <c r="X35" s="3"/>
      <c r="Y35" s="1"/>
      <c r="Z35" s="1"/>
      <c r="AA35" s="30"/>
      <c r="AB35" s="38"/>
    </row>
    <row r="36" spans="1:28" s="24" customFormat="1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23"/>
      <c r="S36" s="23"/>
      <c r="T36" s="23"/>
      <c r="U36" s="64"/>
      <c r="V36" s="98"/>
      <c r="W36" s="99"/>
      <c r="X36" s="3"/>
      <c r="Y36" s="1"/>
      <c r="Z36" s="1"/>
      <c r="AA36" s="30"/>
      <c r="AB36" s="38"/>
    </row>
    <row r="37" spans="1:28" s="24" customFormat="1" ht="15.75" customHeight="1" thickBot="1">
      <c r="A37" s="108" t="s">
        <v>26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3"/>
      <c r="S37" s="23"/>
      <c r="T37" s="23"/>
      <c r="U37" s="100" t="s">
        <v>124</v>
      </c>
      <c r="V37" s="101"/>
      <c r="W37" s="102">
        <f>NPV(Nper,W21:W22)</f>
        <v>1420510.2523944024</v>
      </c>
      <c r="X37" s="3"/>
      <c r="Y37" s="1"/>
      <c r="Z37" s="1"/>
      <c r="AA37" s="30"/>
      <c r="AB37" s="38"/>
    </row>
    <row r="38" spans="1:28" s="24" customFormat="1" ht="15.75" customHeight="1" thickBot="1">
      <c r="A38" s="10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3"/>
      <c r="S38" s="23"/>
      <c r="T38" s="23"/>
      <c r="U38"/>
      <c r="V38"/>
      <c r="W38"/>
      <c r="X38" s="3"/>
      <c r="Y38" s="1"/>
      <c r="Z38" s="1"/>
      <c r="AA38" s="30"/>
      <c r="AB38" s="38"/>
    </row>
    <row r="39" spans="1:28" s="24" customFormat="1" ht="15.75" customHeight="1" thickBot="1">
      <c r="A39" s="10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3"/>
      <c r="S39" s="23"/>
      <c r="T39" s="23"/>
      <c r="U39" s="92" t="s">
        <v>41</v>
      </c>
      <c r="V39" s="93"/>
      <c r="W39" s="94"/>
      <c r="X39" s="3"/>
      <c r="Y39" s="1"/>
      <c r="Z39" s="1"/>
      <c r="AA39" s="30"/>
      <c r="AB39" s="38"/>
    </row>
    <row r="40" spans="1:28" s="24" customFormat="1" ht="15.75" customHeight="1">
      <c r="A40" s="10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3"/>
      <c r="S40" s="23"/>
      <c r="T40" s="23"/>
      <c r="U40" s="95" t="s">
        <v>42</v>
      </c>
      <c r="V40" s="96"/>
      <c r="W40" s="97">
        <f>SUM(W21:W30)</f>
        <v>7132631.093494851</v>
      </c>
      <c r="X40" s="3"/>
      <c r="Y40" s="1"/>
      <c r="Z40" s="1"/>
      <c r="AA40" s="30"/>
      <c r="AB40" s="38"/>
    </row>
    <row r="41" spans="1:28" s="24" customFormat="1" ht="15.75" customHeight="1">
      <c r="A41" s="10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3"/>
      <c r="S41" s="23"/>
      <c r="T41" s="23"/>
      <c r="U41" s="64"/>
      <c r="V41" s="98"/>
      <c r="W41" s="99"/>
      <c r="X41" s="3"/>
      <c r="Y41" s="1"/>
      <c r="Z41" s="1"/>
      <c r="AA41" s="30"/>
      <c r="AB41" s="38"/>
    </row>
    <row r="42" spans="1:28" s="24" customFormat="1" ht="15.75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3"/>
      <c r="S42" s="23"/>
      <c r="T42" s="23"/>
      <c r="U42" s="100" t="s">
        <v>75</v>
      </c>
      <c r="V42" s="101"/>
      <c r="W42" s="102">
        <f>NPV(Nper,W21:W30)</f>
        <v>4700791.072406288</v>
      </c>
      <c r="X42"/>
      <c r="Y42" s="3"/>
      <c r="Z42" s="3"/>
      <c r="AA42" s="30"/>
      <c r="AB42" s="38"/>
    </row>
    <row r="43" spans="1:28" s="24" customFormat="1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3"/>
      <c r="S43" s="23"/>
      <c r="T43" s="23"/>
      <c r="U43" s="178"/>
      <c r="V43" s="96"/>
      <c r="W43" s="179"/>
      <c r="X43"/>
      <c r="Y43" s="3"/>
      <c r="Z43" s="3"/>
      <c r="AA43" s="30"/>
      <c r="AB43" s="38"/>
    </row>
    <row r="44" spans="1:28" s="24" customFormat="1" ht="15.75" customHeight="1">
      <c r="A44" s="45" t="s">
        <v>27</v>
      </c>
      <c r="B44" s="2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3"/>
      <c r="S44" s="23"/>
      <c r="T44" s="23"/>
      <c r="X44"/>
      <c r="Y44" s="3"/>
      <c r="Z44" s="3"/>
      <c r="AA44" s="30"/>
      <c r="AB44" s="38"/>
    </row>
    <row r="45" spans="1:28" s="24" customFormat="1" ht="15.75" customHeight="1">
      <c r="A45" s="19"/>
      <c r="B45" s="107" t="s">
        <v>158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3"/>
      <c r="S45" s="23"/>
      <c r="T45" s="23"/>
      <c r="U45" s="3"/>
      <c r="V45" s="3"/>
      <c r="W45" s="3"/>
      <c r="X45"/>
      <c r="Y45" s="3"/>
      <c r="Z45" s="3"/>
      <c r="AA45" s="30"/>
      <c r="AB45" s="38"/>
    </row>
    <row r="46" spans="1:28" s="24" customFormat="1" ht="15.75" customHeight="1">
      <c r="A46" s="113">
        <f>-1</f>
        <v>-1</v>
      </c>
      <c r="B46" s="107" t="s">
        <v>119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23"/>
      <c r="S46" s="23"/>
      <c r="T46" s="23"/>
      <c r="U46" s="3"/>
      <c r="V46" s="3"/>
      <c r="W46" s="3"/>
      <c r="X46" s="3"/>
      <c r="Y46" s="3"/>
      <c r="Z46" s="3"/>
      <c r="AA46" s="3"/>
      <c r="AB46" s="38"/>
    </row>
    <row r="47" spans="1:28" s="24" customFormat="1" ht="15.75" customHeight="1">
      <c r="A47" s="113">
        <f>A46-1</f>
        <v>-2</v>
      </c>
      <c r="B47" s="107" t="s">
        <v>153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3"/>
      <c r="S47" s="23"/>
      <c r="T47" s="23"/>
      <c r="U47" s="3"/>
      <c r="V47" s="3"/>
      <c r="W47" s="3"/>
      <c r="X47" s="3"/>
      <c r="Y47" s="3"/>
      <c r="Z47" s="3"/>
      <c r="AA47" s="3"/>
      <c r="AB47" s="38"/>
    </row>
    <row r="48" spans="1:27" s="24" customFormat="1" ht="15.75" customHeight="1">
      <c r="A48" s="113">
        <f>A47-1</f>
        <v>-3</v>
      </c>
      <c r="B48" s="107" t="s">
        <v>47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3"/>
      <c r="S48" s="23"/>
      <c r="T48" s="23"/>
      <c r="U48" s="3"/>
      <c r="V48" s="3"/>
      <c r="W48" s="3"/>
      <c r="X48" s="3"/>
      <c r="Y48" s="3"/>
      <c r="Z48" s="3"/>
      <c r="AA48" s="3"/>
    </row>
    <row r="49" spans="1:27" s="24" customFormat="1" ht="15.75" customHeight="1">
      <c r="A49" s="113">
        <f>A48-1</f>
        <v>-4</v>
      </c>
      <c r="B49" s="107" t="s">
        <v>151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23"/>
      <c r="S49" s="23"/>
      <c r="T49" s="23"/>
      <c r="U49" s="3"/>
      <c r="V49" s="3"/>
      <c r="W49" s="3"/>
      <c r="X49" s="3"/>
      <c r="Y49" s="3"/>
      <c r="Z49" s="3"/>
      <c r="AA49" s="3"/>
    </row>
    <row r="50" spans="2:27" s="24" customFormat="1" ht="15.75" customHeight="1">
      <c r="B50" s="107" t="s">
        <v>106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23"/>
      <c r="S50" s="23"/>
      <c r="T50" s="23"/>
      <c r="U50" s="3"/>
      <c r="V50" s="3"/>
      <c r="W50" s="3"/>
      <c r="X50" s="3"/>
      <c r="Y50" s="3"/>
      <c r="Z50" s="3"/>
      <c r="AA50" s="3"/>
    </row>
    <row r="51" spans="2:27" s="24" customFormat="1" ht="15.75" customHeight="1">
      <c r="B51" s="107" t="s">
        <v>36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3"/>
      <c r="S51" s="23"/>
      <c r="T51" s="23"/>
      <c r="U51" s="3"/>
      <c r="V51" s="3"/>
      <c r="W51" s="3"/>
      <c r="X51" s="3"/>
      <c r="Y51" s="3"/>
      <c r="Z51" s="3"/>
      <c r="AA51" s="3"/>
    </row>
    <row r="52" spans="1:27" s="24" customFormat="1" ht="15.75" customHeight="1">
      <c r="A52" s="113">
        <f>A49-1</f>
        <v>-5</v>
      </c>
      <c r="B52" s="107" t="s">
        <v>142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23"/>
      <c r="S52" s="23"/>
      <c r="T52" s="23"/>
      <c r="U52" s="3"/>
      <c r="V52" s="3"/>
      <c r="W52" s="3"/>
      <c r="X52" s="3"/>
      <c r="Y52" s="3"/>
      <c r="Z52" s="3"/>
      <c r="AA52" s="3"/>
    </row>
    <row r="53" spans="1:27" s="24" customFormat="1" ht="15.75" customHeight="1">
      <c r="A53" s="113">
        <f>A52-1</f>
        <v>-6</v>
      </c>
      <c r="B53" s="107" t="s">
        <v>127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3"/>
      <c r="S53" s="23"/>
      <c r="T53" s="23"/>
      <c r="U53" s="3"/>
      <c r="V53" s="3"/>
      <c r="W53" s="3"/>
      <c r="X53" s="3"/>
      <c r="Y53" s="3"/>
      <c r="Z53" s="3"/>
      <c r="AA53" s="3"/>
    </row>
    <row r="54" spans="1:27" s="24" customFormat="1" ht="15.75" customHeight="1">
      <c r="A54" s="113">
        <f>A53-1</f>
        <v>-7</v>
      </c>
      <c r="B54" s="107" t="s">
        <v>128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3"/>
      <c r="S54" s="23"/>
      <c r="T54" s="23"/>
      <c r="U54" s="3"/>
      <c r="V54" s="3"/>
      <c r="W54" s="3"/>
      <c r="X54" s="3"/>
      <c r="Y54" s="3"/>
      <c r="Z54" s="3"/>
      <c r="AA54" s="3"/>
    </row>
    <row r="55" spans="1:27" s="24" customFormat="1" ht="15.75" customHeight="1">
      <c r="A55" s="113">
        <f aca="true" t="shared" si="17" ref="A55:A64">A54-1</f>
        <v>-8</v>
      </c>
      <c r="B55" s="107" t="s">
        <v>113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3"/>
      <c r="S55" s="23"/>
      <c r="T55" s="23"/>
      <c r="U55" s="3"/>
      <c r="V55" s="3"/>
      <c r="W55" s="3"/>
      <c r="X55" s="3"/>
      <c r="Y55" s="3"/>
      <c r="Z55" s="3"/>
      <c r="AA55" s="3"/>
    </row>
    <row r="56" spans="1:27" s="24" customFormat="1" ht="15.75" customHeight="1">
      <c r="A56" s="113">
        <f t="shared" si="17"/>
        <v>-9</v>
      </c>
      <c r="B56" s="107" t="s">
        <v>156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23"/>
      <c r="S56" s="23"/>
      <c r="T56" s="23"/>
      <c r="U56" s="3"/>
      <c r="V56" s="3"/>
      <c r="W56" s="3"/>
      <c r="X56" s="3"/>
      <c r="Y56" s="3"/>
      <c r="Z56" s="3"/>
      <c r="AA56" s="3"/>
    </row>
    <row r="57" spans="1:27" s="24" customFormat="1" ht="15.75" customHeight="1">
      <c r="A57" s="113">
        <f t="shared" si="17"/>
        <v>-10</v>
      </c>
      <c r="B57" s="107" t="s">
        <v>74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23"/>
      <c r="S57" s="23"/>
      <c r="T57" s="23"/>
      <c r="U57" s="3"/>
      <c r="V57" s="3"/>
      <c r="W57" s="3"/>
      <c r="X57" s="3"/>
      <c r="Y57" s="3"/>
      <c r="Z57" s="3"/>
      <c r="AA57" s="3"/>
    </row>
    <row r="58" spans="1:27" s="24" customFormat="1" ht="15.75" customHeight="1">
      <c r="A58" s="113">
        <f t="shared" si="17"/>
        <v>-11</v>
      </c>
      <c r="B58" s="107" t="s">
        <v>114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23"/>
      <c r="S58" s="23"/>
      <c r="T58" s="23"/>
      <c r="U58" s="3"/>
      <c r="V58" s="3"/>
      <c r="W58" s="3"/>
      <c r="X58" s="3"/>
      <c r="Y58" s="3"/>
      <c r="Z58" s="3"/>
      <c r="AA58" s="3"/>
    </row>
    <row r="59" spans="1:27" s="24" customFormat="1" ht="15.75" customHeight="1">
      <c r="A59" s="113">
        <f t="shared" si="17"/>
        <v>-12</v>
      </c>
      <c r="B59" s="107" t="s">
        <v>139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3"/>
      <c r="S59" s="23"/>
      <c r="T59" s="23"/>
      <c r="U59" s="3"/>
      <c r="V59" s="3"/>
      <c r="W59" s="3"/>
      <c r="X59" s="3"/>
      <c r="Y59" s="3"/>
      <c r="Z59" s="3"/>
      <c r="AA59" s="3"/>
    </row>
    <row r="60" spans="1:27" s="24" customFormat="1" ht="15.75" customHeight="1">
      <c r="A60" s="113">
        <f t="shared" si="17"/>
        <v>-13</v>
      </c>
      <c r="B60" s="107" t="s">
        <v>157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3"/>
      <c r="S60" s="23"/>
      <c r="T60" s="23"/>
      <c r="U60" s="3"/>
      <c r="V60" s="3"/>
      <c r="W60" s="3"/>
      <c r="X60" s="3"/>
      <c r="Y60" s="3"/>
      <c r="Z60" s="3"/>
      <c r="AA60" s="3"/>
    </row>
    <row r="61" spans="1:27" s="24" customFormat="1" ht="15.75" customHeight="1">
      <c r="A61" s="113"/>
      <c r="B61" s="107" t="s">
        <v>148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23"/>
      <c r="S61" s="23"/>
      <c r="T61" s="23"/>
      <c r="U61" s="3"/>
      <c r="V61" s="3"/>
      <c r="W61" s="3"/>
      <c r="X61" s="3"/>
      <c r="Y61" s="3"/>
      <c r="Z61" s="3"/>
      <c r="AA61" s="3"/>
    </row>
    <row r="62" spans="1:27" s="24" customFormat="1" ht="15.75" customHeight="1">
      <c r="A62" s="113">
        <f>A60-1</f>
        <v>-14</v>
      </c>
      <c r="B62" s="107" t="s">
        <v>28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23"/>
      <c r="S62" s="23"/>
      <c r="T62" s="23"/>
      <c r="U62" s="3"/>
      <c r="V62" s="3"/>
      <c r="W62" s="3"/>
      <c r="X62" s="3"/>
      <c r="Y62" s="3"/>
      <c r="Z62" s="3"/>
      <c r="AA62" s="3"/>
    </row>
    <row r="63" spans="1:27" s="24" customFormat="1" ht="15.75" customHeight="1">
      <c r="A63" s="113">
        <f t="shared" si="17"/>
        <v>-15</v>
      </c>
      <c r="B63" s="107" t="s">
        <v>105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3"/>
      <c r="S63" s="23"/>
      <c r="T63" s="23"/>
      <c r="U63" s="3"/>
      <c r="V63" s="3"/>
      <c r="W63" s="3"/>
      <c r="X63" s="3"/>
      <c r="Y63" s="3"/>
      <c r="Z63" s="3"/>
      <c r="AA63" s="3"/>
    </row>
    <row r="64" spans="1:27" s="24" customFormat="1" ht="15.75" customHeight="1">
      <c r="A64" s="113">
        <f t="shared" si="17"/>
        <v>-16</v>
      </c>
      <c r="B64" s="107" t="s">
        <v>129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23"/>
      <c r="S64" s="23"/>
      <c r="T64" s="23"/>
      <c r="U64" s="3"/>
      <c r="V64" s="3"/>
      <c r="W64" s="3"/>
      <c r="X64" s="3"/>
      <c r="Y64" s="3"/>
      <c r="Z64" s="3"/>
      <c r="AA64" s="3"/>
    </row>
    <row r="65" spans="1:27" s="24" customFormat="1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3"/>
      <c r="S65" s="23"/>
      <c r="T65" s="23"/>
      <c r="U65" s="3"/>
      <c r="V65" s="3"/>
      <c r="W65" s="3"/>
      <c r="X65" s="3"/>
      <c r="Y65" s="3"/>
      <c r="Z65" s="3"/>
      <c r="AA65" s="3"/>
    </row>
    <row r="66" spans="1:27" s="24" customFormat="1" ht="15.75" customHeight="1">
      <c r="A66" s="185" t="s">
        <v>49</v>
      </c>
      <c r="B66" s="18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3"/>
      <c r="S66" s="23"/>
      <c r="T66" s="23"/>
      <c r="U66" s="3"/>
      <c r="V66" s="3"/>
      <c r="W66" s="3"/>
      <c r="X66" s="3"/>
      <c r="Y66" s="3"/>
      <c r="Z66" s="3"/>
      <c r="AA66" s="3"/>
    </row>
    <row r="67" spans="1:27" s="24" customFormat="1" ht="15.75" customHeight="1">
      <c r="A67" s="187"/>
      <c r="B67" s="188" t="s">
        <v>64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3"/>
      <c r="S67" s="23"/>
      <c r="T67" s="23"/>
      <c r="U67" s="3"/>
      <c r="V67" s="3"/>
      <c r="W67" s="3"/>
      <c r="X67" s="3"/>
      <c r="Y67" s="3"/>
      <c r="Z67" s="3"/>
      <c r="AA67" s="3"/>
    </row>
    <row r="68" spans="1:27" s="24" customFormat="1" ht="15.75" customHeight="1">
      <c r="A68" s="187"/>
      <c r="B68" s="188" t="s">
        <v>65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23"/>
      <c r="S68" s="23"/>
      <c r="T68" s="23"/>
      <c r="U68" s="3"/>
      <c r="V68" s="3"/>
      <c r="W68" s="3"/>
      <c r="X68" s="3"/>
      <c r="Y68" s="3"/>
      <c r="Z68" s="3"/>
      <c r="AA68" s="3"/>
    </row>
    <row r="69" spans="1:27" s="24" customFormat="1" ht="15.75" customHeight="1">
      <c r="A69" s="187"/>
      <c r="B69" s="188" t="s">
        <v>66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23"/>
      <c r="S69" s="23"/>
      <c r="T69" s="23"/>
      <c r="U69" s="3"/>
      <c r="V69" s="3"/>
      <c r="W69" s="3"/>
      <c r="X69" s="3"/>
      <c r="Y69" s="3"/>
      <c r="Z69" s="3"/>
      <c r="AA69" s="3"/>
    </row>
    <row r="70" spans="1:27" s="24" customFormat="1" ht="15.75" customHeight="1">
      <c r="A70" s="187"/>
      <c r="B70" s="188" t="s">
        <v>67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23"/>
      <c r="S70" s="23"/>
      <c r="T70" s="23"/>
      <c r="U70" s="3"/>
      <c r="V70" s="3"/>
      <c r="W70" s="3"/>
      <c r="X70" s="3"/>
      <c r="Y70" s="3"/>
      <c r="Z70" s="3"/>
      <c r="AA70" s="3"/>
    </row>
    <row r="71" spans="1:27" s="24" customFormat="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8"/>
      <c r="R71" s="23"/>
      <c r="S71" s="23"/>
      <c r="T71" s="23"/>
      <c r="U71" s="3"/>
      <c r="V71" s="3"/>
      <c r="W71" s="3"/>
      <c r="X71" s="3"/>
      <c r="Y71" s="3"/>
      <c r="Z71" s="3"/>
      <c r="AA71" s="3"/>
    </row>
    <row r="72" spans="1:27" s="24" customFormat="1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23"/>
      <c r="S72" s="23"/>
      <c r="T72" s="23"/>
      <c r="U72" s="3"/>
      <c r="V72" s="3"/>
      <c r="W72" s="3"/>
      <c r="X72" s="3"/>
      <c r="Y72" s="3"/>
      <c r="Z72" s="3"/>
      <c r="AA72" s="3"/>
    </row>
    <row r="73" spans="1:27" s="24" customFormat="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23"/>
      <c r="S73" s="23"/>
      <c r="T73" s="23"/>
      <c r="U73" s="3"/>
      <c r="V73" s="3"/>
      <c r="W73" s="3"/>
      <c r="X73" s="3"/>
      <c r="Y73" s="3"/>
      <c r="Z73" s="3"/>
      <c r="AA73" s="3"/>
    </row>
    <row r="74" spans="1:27" s="24" customFormat="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23"/>
      <c r="S74" s="23"/>
      <c r="T74" s="23"/>
      <c r="U74" s="3"/>
      <c r="V74" s="3"/>
      <c r="W74" s="3"/>
      <c r="X74" s="3"/>
      <c r="Y74" s="3"/>
      <c r="Z74" s="3"/>
      <c r="AA74" s="3"/>
    </row>
    <row r="75" spans="1:27" s="24" customFormat="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23"/>
      <c r="S75" s="23"/>
      <c r="T75" s="23"/>
      <c r="U75" s="3"/>
      <c r="V75" s="3"/>
      <c r="W75" s="3"/>
      <c r="X75" s="3"/>
      <c r="Y75" s="3"/>
      <c r="Z75" s="3"/>
      <c r="AA75" s="3"/>
    </row>
    <row r="76" spans="1:27" s="24" customFormat="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23"/>
      <c r="S76" s="23"/>
      <c r="T76" s="23"/>
      <c r="U76" s="3"/>
      <c r="V76" s="3"/>
      <c r="W76" s="3"/>
      <c r="X76" s="3"/>
      <c r="Y76" s="3"/>
      <c r="Z76" s="3"/>
      <c r="AA76" s="3"/>
    </row>
    <row r="77" spans="1:27" s="24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23"/>
      <c r="S77" s="23"/>
      <c r="T77" s="23"/>
      <c r="U77" s="3"/>
      <c r="V77" s="3"/>
      <c r="W77" s="3"/>
      <c r="X77" s="3"/>
      <c r="Y77" s="3"/>
      <c r="Z77" s="3"/>
      <c r="AA77" s="3"/>
    </row>
    <row r="78" spans="1:27" s="24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23"/>
      <c r="S78" s="23"/>
      <c r="T78" s="23"/>
      <c r="U78" s="3"/>
      <c r="V78" s="3"/>
      <c r="W78" s="3"/>
      <c r="X78" s="3"/>
      <c r="Y78" s="3"/>
      <c r="Z78" s="3"/>
      <c r="AA78" s="3"/>
    </row>
    <row r="79" spans="1:27" s="24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23"/>
      <c r="S79" s="23"/>
      <c r="T79" s="23"/>
      <c r="U79" s="3"/>
      <c r="V79" s="3"/>
      <c r="W79" s="3"/>
      <c r="X79" s="3"/>
      <c r="Y79" s="3"/>
      <c r="Z79" s="3"/>
      <c r="AA79" s="3"/>
    </row>
    <row r="80" spans="1:27" s="24" customFormat="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23"/>
      <c r="S80" s="23"/>
      <c r="T80" s="23"/>
      <c r="U80" s="3"/>
      <c r="V80" s="3"/>
      <c r="W80" s="3"/>
      <c r="X80" s="3"/>
      <c r="Y80" s="3"/>
      <c r="Z80" s="3"/>
      <c r="AA80" s="3"/>
    </row>
    <row r="81" spans="1:27" s="24" customFormat="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23"/>
      <c r="S81" s="23"/>
      <c r="T81" s="23"/>
      <c r="U81" s="3"/>
      <c r="V81" s="3"/>
      <c r="W81" s="3"/>
      <c r="X81" s="3"/>
      <c r="Y81" s="3"/>
      <c r="Z81" s="3"/>
      <c r="AA81" s="3"/>
    </row>
    <row r="82" spans="1:27" s="24" customFormat="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23"/>
      <c r="S82" s="23"/>
      <c r="T82" s="23"/>
      <c r="U82" s="3"/>
      <c r="V82" s="3"/>
      <c r="W82" s="3"/>
      <c r="X82" s="3"/>
      <c r="Y82" s="3"/>
      <c r="Z82" s="3"/>
      <c r="AA82" s="3"/>
    </row>
    <row r="83" spans="1:27" s="24" customFormat="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23"/>
      <c r="S83" s="23"/>
      <c r="T83" s="23"/>
      <c r="U83" s="3"/>
      <c r="V83" s="3"/>
      <c r="W83" s="3"/>
      <c r="X83" s="3"/>
      <c r="Y83" s="3"/>
      <c r="Z83" s="3"/>
      <c r="AA83" s="3"/>
    </row>
    <row r="84" spans="1:27" s="24" customFormat="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23"/>
      <c r="S84" s="23"/>
      <c r="T84" s="23"/>
      <c r="U84" s="3"/>
      <c r="V84" s="3"/>
      <c r="W84" s="3"/>
      <c r="X84" s="3"/>
      <c r="Y84" s="3"/>
      <c r="Z84" s="3"/>
      <c r="AA84" s="3"/>
    </row>
    <row r="85" spans="1:27" s="24" customFormat="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23"/>
      <c r="S85" s="23"/>
      <c r="T85" s="23"/>
      <c r="U85" s="3"/>
      <c r="V85" s="3"/>
      <c r="W85" s="3"/>
      <c r="X85" s="3"/>
      <c r="Y85" s="3"/>
      <c r="Z85" s="3"/>
      <c r="AA85" s="3"/>
    </row>
    <row r="86" spans="1:27" s="24" customFormat="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23"/>
      <c r="S86" s="23"/>
      <c r="T86" s="23"/>
      <c r="U86" s="3"/>
      <c r="V86" s="3"/>
      <c r="W86" s="3"/>
      <c r="X86" s="3"/>
      <c r="Y86" s="3"/>
      <c r="Z86" s="3"/>
      <c r="AA86" s="3"/>
    </row>
    <row r="87" spans="1:27" s="24" customFormat="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23"/>
      <c r="S87" s="23"/>
      <c r="T87" s="23"/>
      <c r="U87" s="3"/>
      <c r="V87" s="3"/>
      <c r="W87" s="3"/>
      <c r="X87" s="3"/>
      <c r="Y87" s="3"/>
      <c r="Z87" s="3"/>
      <c r="AA87" s="3"/>
    </row>
    <row r="88" spans="1:27" s="24" customFormat="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23"/>
      <c r="S88" s="23"/>
      <c r="T88" s="23"/>
      <c r="U88" s="3"/>
      <c r="V88" s="3"/>
      <c r="W88" s="3"/>
      <c r="X88" s="3"/>
      <c r="Y88" s="3"/>
      <c r="Z88" s="3"/>
      <c r="AA88" s="3"/>
    </row>
    <row r="89" spans="1:27" s="24" customFormat="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23"/>
      <c r="S89" s="23"/>
      <c r="T89" s="23"/>
      <c r="U89" s="3"/>
      <c r="V89" s="3"/>
      <c r="W89" s="3"/>
      <c r="X89" s="3"/>
      <c r="Y89" s="3"/>
      <c r="Z89" s="3"/>
      <c r="AA89" s="3"/>
    </row>
    <row r="90" spans="1:27" s="24" customFormat="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23"/>
      <c r="S90" s="23"/>
      <c r="T90" s="23"/>
      <c r="U90" s="3"/>
      <c r="V90" s="3"/>
      <c r="W90" s="3"/>
      <c r="X90" s="3"/>
      <c r="Y90" s="3"/>
      <c r="Z90" s="3"/>
      <c r="AA90" s="3"/>
    </row>
    <row r="91" spans="1:27" s="24" customFormat="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23"/>
      <c r="S91" s="23"/>
      <c r="T91" s="23"/>
      <c r="U91" s="3"/>
      <c r="V91" s="3"/>
      <c r="W91" s="3"/>
      <c r="X91" s="3"/>
      <c r="Y91" s="3"/>
      <c r="Z91" s="3"/>
      <c r="AA91" s="3"/>
    </row>
    <row r="92" spans="1:27" s="24" customFormat="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23"/>
      <c r="S92" s="23"/>
      <c r="T92" s="23"/>
      <c r="U92" s="3"/>
      <c r="V92" s="3"/>
      <c r="W92" s="3"/>
      <c r="X92" s="3"/>
      <c r="Y92" s="3"/>
      <c r="Z92" s="3"/>
      <c r="AA92" s="3"/>
    </row>
    <row r="93" spans="1:27" s="24" customFormat="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23"/>
      <c r="S93" s="23"/>
      <c r="T93" s="23"/>
      <c r="U93" s="3"/>
      <c r="V93" s="3"/>
      <c r="W93" s="3"/>
      <c r="X93" s="3"/>
      <c r="Y93" s="3"/>
      <c r="Z93" s="3"/>
      <c r="AA93" s="3"/>
    </row>
    <row r="94" spans="1:27" s="24" customFormat="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23"/>
      <c r="S94" s="23"/>
      <c r="T94" s="23"/>
      <c r="U94" s="3"/>
      <c r="V94" s="3"/>
      <c r="W94" s="3"/>
      <c r="X94" s="3"/>
      <c r="Y94" s="3"/>
      <c r="Z94" s="3"/>
      <c r="AA94" s="3"/>
    </row>
    <row r="95" spans="1:27" s="24" customFormat="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23"/>
      <c r="S95" s="23"/>
      <c r="T95" s="23"/>
      <c r="U95" s="3"/>
      <c r="V95" s="3"/>
      <c r="W95" s="3"/>
      <c r="X95" s="3"/>
      <c r="Y95" s="3"/>
      <c r="Z95" s="3"/>
      <c r="AA95" s="3"/>
    </row>
    <row r="96" spans="1:27" s="24" customFormat="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23"/>
      <c r="S96" s="23"/>
      <c r="T96" s="23"/>
      <c r="U96" s="3"/>
      <c r="V96" s="3"/>
      <c r="W96" s="3"/>
      <c r="X96" s="3"/>
      <c r="Y96" s="3"/>
      <c r="Z96" s="3"/>
      <c r="AA96" s="3"/>
    </row>
    <row r="97" spans="1:27" s="24" customFormat="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23"/>
      <c r="S97" s="23"/>
      <c r="T97" s="23"/>
      <c r="U97" s="3"/>
      <c r="V97" s="3"/>
      <c r="W97" s="3"/>
      <c r="X97" s="3"/>
      <c r="Y97" s="3"/>
      <c r="Z97" s="3"/>
      <c r="AA97" s="3"/>
    </row>
    <row r="98" spans="1:27" s="24" customFormat="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23"/>
      <c r="S98" s="23"/>
      <c r="T98" s="23"/>
      <c r="U98" s="3"/>
      <c r="V98" s="3"/>
      <c r="W98" s="3"/>
      <c r="X98" s="3"/>
      <c r="Y98" s="3"/>
      <c r="Z98" s="3"/>
      <c r="AA98" s="3"/>
    </row>
    <row r="99" spans="1:27" s="24" customFormat="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23"/>
      <c r="S99" s="23"/>
      <c r="T99" s="23"/>
      <c r="U99" s="3"/>
      <c r="V99" s="3"/>
      <c r="W99" s="3"/>
      <c r="X99" s="3"/>
      <c r="Y99" s="3"/>
      <c r="Z99" s="3"/>
      <c r="AA99" s="3"/>
    </row>
    <row r="100" spans="1:27" s="24" customFormat="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23"/>
      <c r="S100" s="23"/>
      <c r="T100" s="23"/>
      <c r="U100" s="3"/>
      <c r="V100" s="3"/>
      <c r="W100" s="3"/>
      <c r="X100" s="3"/>
      <c r="Y100" s="3"/>
      <c r="Z100" s="3"/>
      <c r="AA100" s="3"/>
    </row>
    <row r="101" spans="1:27" s="24" customFormat="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23"/>
      <c r="S101" s="23"/>
      <c r="T101" s="23"/>
      <c r="U101" s="3"/>
      <c r="V101" s="3"/>
      <c r="W101" s="3"/>
      <c r="X101" s="3"/>
      <c r="Y101" s="3"/>
      <c r="Z101" s="3"/>
      <c r="AA101" s="3"/>
    </row>
    <row r="102" spans="1:27" s="24" customFormat="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3"/>
      <c r="S102" s="23"/>
      <c r="T102" s="23"/>
      <c r="U102" s="3"/>
      <c r="V102" s="3"/>
      <c r="W102" s="3"/>
      <c r="X102" s="3"/>
      <c r="Y102" s="3"/>
      <c r="Z102" s="3"/>
      <c r="AA102" s="3"/>
    </row>
    <row r="103" spans="1:27" s="24" customFormat="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23"/>
      <c r="S103" s="23"/>
      <c r="T103" s="23"/>
      <c r="U103" s="3"/>
      <c r="V103" s="3"/>
      <c r="W103" s="3"/>
      <c r="X103" s="3"/>
      <c r="Y103" s="3"/>
      <c r="Z103" s="3"/>
      <c r="AA103" s="3"/>
    </row>
    <row r="104" spans="1:27" s="24" customFormat="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23"/>
      <c r="S104" s="23"/>
      <c r="T104" s="23"/>
      <c r="U104" s="3"/>
      <c r="V104" s="3"/>
      <c r="W104" s="3"/>
      <c r="X104" s="3"/>
      <c r="Y104" s="3"/>
      <c r="Z104" s="3"/>
      <c r="AA104" s="3"/>
    </row>
    <row r="105" spans="1:27" s="24" customFormat="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23"/>
      <c r="S105" s="23"/>
      <c r="T105" s="23"/>
      <c r="U105" s="3"/>
      <c r="V105" s="3"/>
      <c r="W105" s="3"/>
      <c r="X105" s="3"/>
      <c r="Y105" s="3"/>
      <c r="Z105" s="3"/>
      <c r="AA105" s="3"/>
    </row>
    <row r="106" spans="1:27" s="24" customFormat="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23"/>
      <c r="S106" s="23"/>
      <c r="T106" s="23"/>
      <c r="U106" s="3"/>
      <c r="V106" s="3"/>
      <c r="W106" s="3"/>
      <c r="X106" s="3"/>
      <c r="Y106" s="3"/>
      <c r="Z106" s="3"/>
      <c r="AA106" s="3"/>
    </row>
    <row r="107" spans="1:27" s="24" customFormat="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23"/>
      <c r="S107" s="23"/>
      <c r="T107" s="23"/>
      <c r="U107" s="3"/>
      <c r="V107" s="3"/>
      <c r="W107" s="3"/>
      <c r="X107" s="3"/>
      <c r="Y107" s="3"/>
      <c r="Z107" s="3"/>
      <c r="AA107" s="3"/>
    </row>
    <row r="108" spans="1:27" s="24" customFormat="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23"/>
      <c r="S108" s="23"/>
      <c r="T108" s="23"/>
      <c r="U108" s="3"/>
      <c r="V108" s="3"/>
      <c r="W108" s="3"/>
      <c r="X108" s="3"/>
      <c r="Y108" s="3"/>
      <c r="Z108" s="3"/>
      <c r="AA108" s="3"/>
    </row>
    <row r="109" spans="1:27" s="24" customFormat="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23"/>
      <c r="S109" s="23"/>
      <c r="T109" s="23"/>
      <c r="U109" s="3"/>
      <c r="V109" s="3"/>
      <c r="W109" s="3"/>
      <c r="X109" s="3"/>
      <c r="Y109" s="3"/>
      <c r="Z109" s="3"/>
      <c r="AA109" s="3"/>
    </row>
    <row r="110" spans="1:27" s="24" customFormat="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23"/>
      <c r="S110" s="23"/>
      <c r="T110" s="23"/>
      <c r="U110" s="3"/>
      <c r="V110" s="3"/>
      <c r="W110" s="3"/>
      <c r="X110" s="3"/>
      <c r="Y110" s="3"/>
      <c r="Z110" s="3"/>
      <c r="AA110" s="3"/>
    </row>
    <row r="111" spans="1:27" s="24" customFormat="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23"/>
      <c r="S111" s="23"/>
      <c r="T111" s="23"/>
      <c r="U111" s="3"/>
      <c r="V111" s="3"/>
      <c r="W111" s="3"/>
      <c r="X111" s="3"/>
      <c r="Y111" s="3"/>
      <c r="Z111" s="3"/>
      <c r="AA111" s="3"/>
    </row>
    <row r="112" spans="1:27" s="24" customFormat="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23"/>
      <c r="S112" s="23"/>
      <c r="T112" s="23"/>
      <c r="U112" s="3"/>
      <c r="V112" s="3"/>
      <c r="W112" s="3"/>
      <c r="X112" s="3"/>
      <c r="Y112" s="3"/>
      <c r="Z112" s="3"/>
      <c r="AA112" s="3"/>
    </row>
    <row r="113" spans="1:27" s="24" customFormat="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23"/>
      <c r="S113" s="23"/>
      <c r="T113" s="23"/>
      <c r="U113" s="3"/>
      <c r="V113" s="3"/>
      <c r="W113" s="3"/>
      <c r="X113" s="3"/>
      <c r="Y113" s="3"/>
      <c r="Z113" s="3"/>
      <c r="AA113" s="3"/>
    </row>
    <row r="114" spans="1:27" s="24" customFormat="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23"/>
      <c r="S114" s="23"/>
      <c r="T114" s="23"/>
      <c r="U114" s="3"/>
      <c r="V114" s="3"/>
      <c r="W114" s="3"/>
      <c r="X114" s="3"/>
      <c r="Y114" s="3"/>
      <c r="Z114" s="3"/>
      <c r="AA114" s="3"/>
    </row>
    <row r="115" spans="1:27" s="24" customFormat="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23"/>
      <c r="S115" s="23"/>
      <c r="T115" s="23"/>
      <c r="U115" s="3"/>
      <c r="V115" s="3"/>
      <c r="W115" s="3"/>
      <c r="X115" s="3"/>
      <c r="Y115" s="3"/>
      <c r="Z115" s="3"/>
      <c r="AA115" s="3"/>
    </row>
    <row r="116" spans="1:27" s="24" customFormat="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23"/>
      <c r="S116" s="23"/>
      <c r="T116" s="23"/>
      <c r="U116" s="3"/>
      <c r="V116" s="3"/>
      <c r="W116" s="3"/>
      <c r="X116" s="3"/>
      <c r="Y116" s="3"/>
      <c r="Z116" s="3"/>
      <c r="AA116" s="3"/>
    </row>
    <row r="117" spans="1:27" s="24" customFormat="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23"/>
      <c r="S117" s="23"/>
      <c r="T117" s="23"/>
      <c r="U117" s="3"/>
      <c r="V117" s="3"/>
      <c r="W117" s="3"/>
      <c r="X117" s="3"/>
      <c r="Y117" s="3"/>
      <c r="Z117" s="3"/>
      <c r="AA117" s="3"/>
    </row>
    <row r="118" spans="1:27" s="24" customFormat="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23"/>
      <c r="S118" s="23"/>
      <c r="T118" s="23"/>
      <c r="U118" s="3"/>
      <c r="V118" s="3"/>
      <c r="W118" s="3"/>
      <c r="X118" s="3"/>
      <c r="Y118" s="3"/>
      <c r="Z118" s="3"/>
      <c r="AA118" s="3"/>
    </row>
    <row r="119" spans="1:27" s="24" customFormat="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23"/>
      <c r="S119" s="23"/>
      <c r="T119" s="23"/>
      <c r="U119" s="3"/>
      <c r="V119" s="3"/>
      <c r="W119" s="3"/>
      <c r="X119" s="3"/>
      <c r="Y119" s="3"/>
      <c r="Z119" s="3"/>
      <c r="AA119" s="3"/>
    </row>
    <row r="120" spans="1:27" s="24" customFormat="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23"/>
      <c r="S120" s="23"/>
      <c r="T120" s="23"/>
      <c r="U120" s="3"/>
      <c r="V120" s="3"/>
      <c r="W120" s="3"/>
      <c r="X120" s="3"/>
      <c r="Y120" s="3"/>
      <c r="Z120" s="3"/>
      <c r="AA120" s="3"/>
    </row>
    <row r="121" spans="1:27" s="24" customFormat="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23"/>
      <c r="S121" s="23"/>
      <c r="T121" s="23"/>
      <c r="U121" s="3"/>
      <c r="V121" s="3"/>
      <c r="W121" s="3"/>
      <c r="X121" s="3"/>
      <c r="Y121" s="3"/>
      <c r="Z121" s="3"/>
      <c r="AA121" s="3"/>
    </row>
    <row r="122" spans="1:27" s="24" customFormat="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23"/>
      <c r="S122" s="23"/>
      <c r="T122" s="23"/>
      <c r="U122" s="3"/>
      <c r="V122" s="3"/>
      <c r="W122" s="3"/>
      <c r="X122" s="3"/>
      <c r="Y122" s="3"/>
      <c r="Z122" s="3"/>
      <c r="AA122" s="3"/>
    </row>
    <row r="123" spans="1:27" s="24" customFormat="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23"/>
      <c r="S123" s="23"/>
      <c r="T123" s="23"/>
      <c r="U123" s="3"/>
      <c r="V123" s="3"/>
      <c r="W123" s="3"/>
      <c r="X123" s="3"/>
      <c r="Y123" s="3"/>
      <c r="Z123" s="3"/>
      <c r="AA123" s="3"/>
    </row>
    <row r="124" spans="1:27" s="24" customFormat="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23"/>
      <c r="S124" s="23"/>
      <c r="T124" s="23"/>
      <c r="U124" s="3"/>
      <c r="V124" s="3"/>
      <c r="W124" s="3"/>
      <c r="X124" s="3"/>
      <c r="Y124" s="3"/>
      <c r="Z124" s="3"/>
      <c r="AA124" s="3"/>
    </row>
    <row r="125" spans="1:27" s="24" customFormat="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23"/>
      <c r="S125" s="23"/>
      <c r="T125" s="23"/>
      <c r="U125" s="3"/>
      <c r="V125" s="3"/>
      <c r="W125" s="3"/>
      <c r="X125" s="3"/>
      <c r="Y125" s="3"/>
      <c r="Z125" s="3"/>
      <c r="AA125" s="3"/>
    </row>
    <row r="126" spans="1:27" s="24" customFormat="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23"/>
      <c r="S126" s="23"/>
      <c r="T126" s="23"/>
      <c r="U126" s="3"/>
      <c r="V126" s="3"/>
      <c r="W126" s="3"/>
      <c r="X126" s="3"/>
      <c r="Y126" s="3"/>
      <c r="Z126" s="3"/>
      <c r="AA126" s="3"/>
    </row>
    <row r="127" spans="1:27" s="24" customFormat="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23"/>
      <c r="S127" s="23"/>
      <c r="T127" s="23"/>
      <c r="U127" s="3"/>
      <c r="V127" s="3"/>
      <c r="W127" s="3"/>
      <c r="X127" s="3"/>
      <c r="Y127" s="3"/>
      <c r="Z127" s="3"/>
      <c r="AA127" s="3"/>
    </row>
    <row r="128" spans="1:27" s="24" customFormat="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23"/>
      <c r="S128" s="23"/>
      <c r="T128" s="23"/>
      <c r="U128" s="3"/>
      <c r="V128" s="3"/>
      <c r="W128" s="3"/>
      <c r="X128" s="3"/>
      <c r="Y128" s="3"/>
      <c r="Z128" s="3"/>
      <c r="AA128" s="3"/>
    </row>
    <row r="129" spans="1:27" s="24" customFormat="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23"/>
      <c r="S129" s="23"/>
      <c r="T129" s="23"/>
      <c r="U129" s="3"/>
      <c r="V129" s="3"/>
      <c r="W129" s="3"/>
      <c r="X129" s="3"/>
      <c r="Y129" s="3"/>
      <c r="Z129" s="3"/>
      <c r="AA129" s="3"/>
    </row>
    <row r="130" spans="1:27" s="24" customFormat="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23"/>
      <c r="S130" s="23"/>
      <c r="T130" s="23"/>
      <c r="U130" s="3"/>
      <c r="V130" s="3"/>
      <c r="W130" s="3"/>
      <c r="X130" s="3"/>
      <c r="Y130" s="3"/>
      <c r="Z130" s="3"/>
      <c r="AA130" s="3"/>
    </row>
    <row r="131" spans="1:27" s="24" customFormat="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23"/>
      <c r="S131" s="23"/>
      <c r="T131" s="23"/>
      <c r="U131" s="3"/>
      <c r="V131" s="3"/>
      <c r="W131" s="3"/>
      <c r="X131" s="3"/>
      <c r="Y131" s="3"/>
      <c r="Z131" s="3"/>
      <c r="AA131" s="3"/>
    </row>
    <row r="132" spans="1:27" s="24" customFormat="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23"/>
      <c r="S132" s="23"/>
      <c r="T132" s="23"/>
      <c r="U132" s="3"/>
      <c r="V132" s="3"/>
      <c r="W132" s="3"/>
      <c r="X132" s="3"/>
      <c r="Y132" s="3"/>
      <c r="Z132" s="3"/>
      <c r="AA132" s="3"/>
    </row>
    <row r="133" spans="1:27" s="24" customFormat="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23"/>
      <c r="S133" s="23"/>
      <c r="T133" s="23"/>
      <c r="U133" s="3"/>
      <c r="V133" s="3"/>
      <c r="W133" s="3"/>
      <c r="X133" s="3"/>
      <c r="Y133" s="3"/>
      <c r="Z133" s="3"/>
      <c r="AA133" s="3"/>
    </row>
    <row r="134" spans="1:27" s="24" customFormat="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23"/>
      <c r="S134" s="23"/>
      <c r="T134" s="23"/>
      <c r="U134" s="3"/>
      <c r="V134" s="3"/>
      <c r="W134" s="3"/>
      <c r="X134" s="3"/>
      <c r="Y134" s="3"/>
      <c r="Z134" s="3"/>
      <c r="AA134" s="3"/>
    </row>
    <row r="135" spans="1:27" s="24" customFormat="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23"/>
      <c r="S135" s="23"/>
      <c r="T135" s="23"/>
      <c r="U135" s="3"/>
      <c r="V135" s="3"/>
      <c r="W135" s="3"/>
      <c r="X135" s="3"/>
      <c r="Y135" s="3"/>
      <c r="Z135" s="3"/>
      <c r="AA135" s="3"/>
    </row>
    <row r="136" spans="1:27" s="24" customFormat="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23"/>
      <c r="S136" s="23"/>
      <c r="T136" s="23"/>
      <c r="U136" s="3"/>
      <c r="V136" s="3"/>
      <c r="W136" s="3"/>
      <c r="X136" s="3"/>
      <c r="Y136" s="3"/>
      <c r="Z136" s="3"/>
      <c r="AA136" s="3"/>
    </row>
    <row r="137" spans="1:27" s="24" customFormat="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23"/>
      <c r="S137" s="23"/>
      <c r="T137" s="23"/>
      <c r="U137" s="3"/>
      <c r="V137" s="3"/>
      <c r="W137" s="3"/>
      <c r="X137" s="3"/>
      <c r="Y137" s="3"/>
      <c r="Z137" s="3"/>
      <c r="AA137" s="3"/>
    </row>
    <row r="138" spans="1:27" s="24" customFormat="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23"/>
      <c r="S138" s="23"/>
      <c r="T138" s="23"/>
      <c r="U138" s="3"/>
      <c r="V138" s="3"/>
      <c r="W138" s="3"/>
      <c r="X138" s="3"/>
      <c r="Y138" s="3"/>
      <c r="Z138" s="3"/>
      <c r="AA138" s="3"/>
    </row>
    <row r="139" spans="1:27" s="24" customFormat="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23"/>
      <c r="S139" s="23"/>
      <c r="T139" s="23"/>
      <c r="U139" s="3"/>
      <c r="V139" s="3"/>
      <c r="W139" s="3"/>
      <c r="X139" s="3"/>
      <c r="Y139" s="3"/>
      <c r="Z139" s="3"/>
      <c r="AA139" s="3"/>
    </row>
    <row r="140" spans="1:27" s="24" customFormat="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23"/>
      <c r="S140" s="23"/>
      <c r="T140" s="23"/>
      <c r="U140" s="3"/>
      <c r="V140" s="3"/>
      <c r="W140" s="3"/>
      <c r="X140" s="3"/>
      <c r="Y140" s="3"/>
      <c r="Z140" s="3"/>
      <c r="AA140" s="3"/>
    </row>
    <row r="141" spans="1:27" s="24" customFormat="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23"/>
      <c r="S141" s="23"/>
      <c r="T141" s="23"/>
      <c r="U141" s="3"/>
      <c r="V141" s="3"/>
      <c r="W141" s="3"/>
      <c r="X141" s="3"/>
      <c r="Y141" s="3"/>
      <c r="Z141" s="3"/>
      <c r="AA141" s="3"/>
    </row>
    <row r="142" spans="1:27" s="24" customFormat="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23"/>
      <c r="S142" s="23"/>
      <c r="T142" s="23"/>
      <c r="U142" s="3"/>
      <c r="V142" s="3"/>
      <c r="W142" s="3"/>
      <c r="X142" s="3"/>
      <c r="Y142" s="3"/>
      <c r="Z142" s="3"/>
      <c r="AA142" s="3"/>
    </row>
    <row r="143" spans="1:27" s="24" customFormat="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23"/>
      <c r="S143" s="23"/>
      <c r="T143" s="23"/>
      <c r="U143" s="3"/>
      <c r="V143" s="3"/>
      <c r="W143" s="3"/>
      <c r="X143" s="3"/>
      <c r="Y143" s="3"/>
      <c r="Z143" s="3"/>
      <c r="AA143" s="3"/>
    </row>
    <row r="144" spans="1:27" s="24" customFormat="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23"/>
      <c r="S144" s="23"/>
      <c r="T144" s="23"/>
      <c r="U144" s="3"/>
      <c r="V144" s="3"/>
      <c r="W144" s="3"/>
      <c r="X144" s="3"/>
      <c r="Y144" s="3"/>
      <c r="Z144" s="3"/>
      <c r="AA144" s="3"/>
    </row>
    <row r="145" spans="1:27" s="24" customFormat="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23"/>
      <c r="S145" s="23"/>
      <c r="T145" s="23"/>
      <c r="U145" s="3"/>
      <c r="V145" s="3"/>
      <c r="W145" s="3"/>
      <c r="X145" s="3"/>
      <c r="Y145" s="3"/>
      <c r="Z145" s="3"/>
      <c r="AA145" s="3"/>
    </row>
    <row r="146" spans="1:27" s="24" customFormat="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23"/>
      <c r="S146" s="23"/>
      <c r="T146" s="23"/>
      <c r="U146" s="3"/>
      <c r="V146" s="3"/>
      <c r="W146" s="3"/>
      <c r="X146" s="3"/>
      <c r="Y146" s="3"/>
      <c r="Z146" s="3"/>
      <c r="AA146" s="3"/>
    </row>
    <row r="147" spans="1:27" s="24" customFormat="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23"/>
      <c r="S147" s="23"/>
      <c r="T147" s="23"/>
      <c r="U147" s="3"/>
      <c r="V147" s="3"/>
      <c r="W147" s="3"/>
      <c r="X147" s="3"/>
      <c r="Y147" s="3"/>
      <c r="Z147" s="3"/>
      <c r="AA147" s="3"/>
    </row>
    <row r="148" spans="1:27" s="24" customFormat="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23"/>
      <c r="S148" s="23"/>
      <c r="T148" s="23"/>
      <c r="U148" s="3"/>
      <c r="V148" s="3"/>
      <c r="W148" s="3"/>
      <c r="X148" s="3"/>
      <c r="Y148" s="3"/>
      <c r="Z148" s="3"/>
      <c r="AA148" s="3"/>
    </row>
    <row r="149" spans="1:27" s="24" customFormat="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23"/>
      <c r="S149" s="23"/>
      <c r="T149" s="23"/>
      <c r="U149" s="3"/>
      <c r="V149" s="3"/>
      <c r="W149" s="3"/>
      <c r="X149" s="3"/>
      <c r="Y149" s="3"/>
      <c r="Z149" s="3"/>
      <c r="AA149" s="3"/>
    </row>
    <row r="150" spans="1:27" s="24" customFormat="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23"/>
      <c r="S150" s="23"/>
      <c r="T150" s="23"/>
      <c r="U150" s="3"/>
      <c r="V150" s="3"/>
      <c r="W150" s="3"/>
      <c r="X150" s="3"/>
      <c r="Y150" s="3"/>
      <c r="Z150" s="3"/>
      <c r="AA150" s="3"/>
    </row>
    <row r="151" spans="1:27" s="24" customFormat="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23"/>
      <c r="S151" s="23"/>
      <c r="T151" s="23"/>
      <c r="U151" s="3"/>
      <c r="V151" s="3"/>
      <c r="W151" s="3"/>
      <c r="X151" s="3"/>
      <c r="Y151" s="3"/>
      <c r="Z151" s="3"/>
      <c r="AA151" s="3"/>
    </row>
    <row r="152" spans="1:27" s="24" customFormat="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23"/>
      <c r="S152" s="23"/>
      <c r="T152" s="23"/>
      <c r="U152" s="3"/>
      <c r="V152" s="3"/>
      <c r="W152" s="3"/>
      <c r="X152" s="3"/>
      <c r="Y152" s="3"/>
      <c r="Z152" s="3"/>
      <c r="AA152" s="3"/>
    </row>
    <row r="153" spans="1:27" s="24" customFormat="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23"/>
      <c r="S153" s="23"/>
      <c r="T153" s="23"/>
      <c r="U153" s="3"/>
      <c r="V153" s="3"/>
      <c r="W153" s="3"/>
      <c r="X153" s="3"/>
      <c r="Y153" s="3"/>
      <c r="Z153" s="3"/>
      <c r="AA153" s="3"/>
    </row>
    <row r="154" spans="1:27" s="24" customFormat="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23"/>
      <c r="S154" s="23"/>
      <c r="T154" s="23"/>
      <c r="U154" s="3"/>
      <c r="V154" s="3"/>
      <c r="W154" s="3"/>
      <c r="X154" s="3"/>
      <c r="Y154" s="3"/>
      <c r="Z154" s="3"/>
      <c r="AA154" s="3"/>
    </row>
    <row r="155" spans="1:27" s="24" customFormat="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23"/>
      <c r="S155" s="23"/>
      <c r="T155" s="23"/>
      <c r="U155" s="3"/>
      <c r="V155" s="3"/>
      <c r="W155" s="3"/>
      <c r="X155" s="3"/>
      <c r="Y155" s="3"/>
      <c r="Z155" s="3"/>
      <c r="AA155" s="3"/>
    </row>
    <row r="156" spans="1:27" s="24" customFormat="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23"/>
      <c r="S156" s="23"/>
      <c r="T156" s="23"/>
      <c r="U156" s="3"/>
      <c r="V156" s="3"/>
      <c r="W156" s="3"/>
      <c r="X156" s="3"/>
      <c r="Y156" s="3"/>
      <c r="Z156" s="3"/>
      <c r="AA156" s="3"/>
    </row>
    <row r="157" spans="1:27" s="24" customFormat="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23"/>
      <c r="S157" s="23"/>
      <c r="T157" s="23"/>
      <c r="U157" s="3"/>
      <c r="V157" s="3"/>
      <c r="W157" s="3"/>
      <c r="X157" s="3"/>
      <c r="Y157" s="3"/>
      <c r="Z157" s="3"/>
      <c r="AA157" s="3"/>
    </row>
    <row r="158" spans="1:27" s="24" customFormat="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23"/>
      <c r="S158" s="23"/>
      <c r="T158" s="23"/>
      <c r="U158" s="3"/>
      <c r="V158" s="3"/>
      <c r="W158" s="3"/>
      <c r="X158" s="3"/>
      <c r="Y158" s="3"/>
      <c r="Z158" s="3"/>
      <c r="AA158" s="3"/>
    </row>
    <row r="159" spans="1:27" s="24" customFormat="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23"/>
      <c r="S159" s="23"/>
      <c r="T159" s="23"/>
      <c r="U159" s="3"/>
      <c r="V159" s="3"/>
      <c r="W159" s="3"/>
      <c r="X159" s="3"/>
      <c r="Y159" s="3"/>
      <c r="Z159" s="3"/>
      <c r="AA159" s="3"/>
    </row>
    <row r="160" spans="1:27" s="24" customFormat="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23"/>
      <c r="S160" s="23"/>
      <c r="T160" s="23"/>
      <c r="U160" s="3"/>
      <c r="V160" s="3"/>
      <c r="W160" s="3"/>
      <c r="X160" s="3"/>
      <c r="Y160" s="3"/>
      <c r="Z160" s="3"/>
      <c r="AA160" s="3"/>
    </row>
    <row r="161" spans="1:27" s="24" customFormat="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23"/>
      <c r="S161" s="23"/>
      <c r="T161" s="23"/>
      <c r="U161" s="3"/>
      <c r="V161" s="3"/>
      <c r="W161" s="3"/>
      <c r="X161" s="3"/>
      <c r="Y161" s="3"/>
      <c r="Z161" s="3"/>
      <c r="AA161" s="3"/>
    </row>
    <row r="162" spans="1:27" s="24" customFormat="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23"/>
      <c r="S162" s="23"/>
      <c r="T162" s="23"/>
      <c r="U162" s="3"/>
      <c r="V162" s="3"/>
      <c r="W162" s="3"/>
      <c r="X162" s="3"/>
      <c r="Y162" s="3"/>
      <c r="Z162" s="3"/>
      <c r="AA162" s="3"/>
    </row>
    <row r="163" spans="1:27" s="24" customFormat="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23"/>
      <c r="S163" s="23"/>
      <c r="T163" s="23"/>
      <c r="U163" s="3"/>
      <c r="V163" s="3"/>
      <c r="W163" s="3"/>
      <c r="X163" s="3"/>
      <c r="Y163" s="3"/>
      <c r="Z163" s="3"/>
      <c r="AA163" s="3"/>
    </row>
    <row r="164" spans="1:27" s="24" customFormat="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23"/>
      <c r="S164" s="23"/>
      <c r="T164" s="23"/>
      <c r="U164" s="3"/>
      <c r="V164" s="3"/>
      <c r="W164" s="3"/>
      <c r="X164" s="3"/>
      <c r="Y164" s="3"/>
      <c r="Z164" s="3"/>
      <c r="AA164" s="3"/>
    </row>
    <row r="165" spans="1:27" s="24" customFormat="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23"/>
      <c r="S165" s="23"/>
      <c r="T165" s="23"/>
      <c r="U165" s="3"/>
      <c r="V165" s="3"/>
      <c r="W165" s="3"/>
      <c r="X165" s="3"/>
      <c r="Y165" s="3"/>
      <c r="Z165" s="3"/>
      <c r="AA165" s="3"/>
    </row>
    <row r="166" spans="1:27" s="24" customFormat="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23"/>
      <c r="S166" s="23"/>
      <c r="T166" s="23"/>
      <c r="U166" s="3"/>
      <c r="V166" s="3"/>
      <c r="W166" s="3"/>
      <c r="X166" s="3"/>
      <c r="Y166" s="3"/>
      <c r="Z166" s="3"/>
      <c r="AA166" s="3"/>
    </row>
    <row r="167" spans="1:27" s="24" customFormat="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23"/>
      <c r="S167" s="23"/>
      <c r="T167" s="23"/>
      <c r="U167" s="3"/>
      <c r="V167" s="3"/>
      <c r="W167" s="3"/>
      <c r="X167" s="3"/>
      <c r="Y167" s="3"/>
      <c r="Z167" s="3"/>
      <c r="AA167" s="3"/>
    </row>
    <row r="168" spans="1:27" s="24" customFormat="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23"/>
      <c r="S168" s="23"/>
      <c r="T168" s="23"/>
      <c r="U168" s="3"/>
      <c r="V168" s="3"/>
      <c r="W168" s="3"/>
      <c r="X168" s="3"/>
      <c r="Y168" s="3"/>
      <c r="Z168" s="3"/>
      <c r="AA168" s="3"/>
    </row>
    <row r="169" spans="1:27" s="24" customFormat="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23"/>
      <c r="S169" s="23"/>
      <c r="T169" s="23"/>
      <c r="U169" s="3"/>
      <c r="V169" s="3"/>
      <c r="W169" s="3"/>
      <c r="X169" s="3"/>
      <c r="Y169" s="3"/>
      <c r="Z169" s="3"/>
      <c r="AA169" s="3"/>
    </row>
    <row r="170" spans="1:27" s="24" customFormat="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23"/>
      <c r="S170" s="23"/>
      <c r="T170" s="23"/>
      <c r="U170" s="3"/>
      <c r="V170" s="3"/>
      <c r="W170" s="3"/>
      <c r="X170" s="3"/>
      <c r="Y170" s="3"/>
      <c r="Z170" s="3"/>
      <c r="AA170" s="3"/>
    </row>
    <row r="171" spans="1:27" s="24" customFormat="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23"/>
      <c r="S171" s="23"/>
      <c r="T171" s="23"/>
      <c r="U171" s="3"/>
      <c r="V171" s="3"/>
      <c r="W171" s="3"/>
      <c r="X171" s="3"/>
      <c r="Y171" s="3"/>
      <c r="Z171" s="3"/>
      <c r="AA171" s="3"/>
    </row>
    <row r="172" spans="1:27" s="24" customFormat="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23"/>
      <c r="S172" s="23"/>
      <c r="T172" s="23"/>
      <c r="U172" s="3"/>
      <c r="V172" s="3"/>
      <c r="W172" s="3"/>
      <c r="X172" s="3"/>
      <c r="Y172" s="3"/>
      <c r="Z172" s="3"/>
      <c r="AA172" s="3"/>
    </row>
    <row r="173" spans="1:27" s="24" customFormat="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23"/>
      <c r="S173" s="23"/>
      <c r="T173" s="23"/>
      <c r="U173" s="3"/>
      <c r="V173" s="3"/>
      <c r="W173" s="3"/>
      <c r="X173" s="3"/>
      <c r="Y173" s="3"/>
      <c r="Z173" s="3"/>
      <c r="AA173" s="3"/>
    </row>
    <row r="174" spans="1:27" s="24" customFormat="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23"/>
      <c r="S174" s="23"/>
      <c r="T174" s="23"/>
      <c r="U174" s="3"/>
      <c r="V174" s="3"/>
      <c r="W174" s="3"/>
      <c r="X174" s="3"/>
      <c r="Y174" s="3"/>
      <c r="Z174" s="3"/>
      <c r="AA174" s="3"/>
    </row>
    <row r="175" spans="1:27" s="24" customFormat="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23"/>
      <c r="S175" s="23"/>
      <c r="T175" s="23"/>
      <c r="U175" s="3"/>
      <c r="V175" s="3"/>
      <c r="W175" s="3"/>
      <c r="X175" s="3"/>
      <c r="Y175" s="3"/>
      <c r="Z175" s="3"/>
      <c r="AA175" s="3"/>
    </row>
    <row r="176" spans="1:27" s="24" customFormat="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23"/>
      <c r="S176" s="23"/>
      <c r="T176" s="23"/>
      <c r="U176" s="3"/>
      <c r="V176" s="3"/>
      <c r="W176" s="3"/>
      <c r="X176" s="3"/>
      <c r="Y176" s="3"/>
      <c r="Z176" s="3"/>
      <c r="AA176" s="3"/>
    </row>
    <row r="177" spans="1:27" s="24" customFormat="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23"/>
      <c r="S177" s="23"/>
      <c r="T177" s="23"/>
      <c r="U177" s="3"/>
      <c r="V177" s="3"/>
      <c r="W177" s="3"/>
      <c r="X177" s="3"/>
      <c r="Y177" s="3"/>
      <c r="Z177" s="3"/>
      <c r="AA177" s="3"/>
    </row>
    <row r="178" spans="1:27" s="24" customFormat="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23"/>
      <c r="S178" s="23"/>
      <c r="T178" s="23"/>
      <c r="U178" s="3"/>
      <c r="V178" s="3"/>
      <c r="W178" s="3"/>
      <c r="X178" s="3"/>
      <c r="Y178" s="3"/>
      <c r="Z178" s="3"/>
      <c r="AA178" s="3"/>
    </row>
    <row r="179" spans="1:27" s="24" customFormat="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23"/>
      <c r="S179" s="23"/>
      <c r="T179" s="23"/>
      <c r="U179" s="3"/>
      <c r="V179" s="3"/>
      <c r="W179" s="3"/>
      <c r="X179" s="3"/>
      <c r="Y179" s="3"/>
      <c r="Z179" s="3"/>
      <c r="AA179" s="3"/>
    </row>
    <row r="180" spans="1:27" s="24" customFormat="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23"/>
      <c r="S180" s="23"/>
      <c r="T180" s="23"/>
      <c r="U180" s="3"/>
      <c r="V180" s="3"/>
      <c r="W180" s="3"/>
      <c r="X180" s="3"/>
      <c r="Y180" s="3"/>
      <c r="Z180" s="3"/>
      <c r="AA180" s="3"/>
    </row>
    <row r="181" spans="1:27" s="24" customFormat="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23"/>
      <c r="S181" s="23"/>
      <c r="T181" s="23"/>
      <c r="U181" s="3"/>
      <c r="V181" s="3"/>
      <c r="W181" s="3"/>
      <c r="X181" s="3"/>
      <c r="Y181" s="3"/>
      <c r="Z181" s="3"/>
      <c r="AA181" s="3"/>
    </row>
    <row r="182" spans="1:27" s="24" customFormat="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23"/>
      <c r="S182" s="23"/>
      <c r="T182" s="23"/>
      <c r="U182" s="3"/>
      <c r="V182" s="3"/>
      <c r="W182" s="3"/>
      <c r="X182" s="3"/>
      <c r="Y182" s="3"/>
      <c r="Z182" s="3"/>
      <c r="AA182" s="3"/>
    </row>
    <row r="183" spans="1:27" s="24" customFormat="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23"/>
      <c r="S183" s="23"/>
      <c r="T183" s="23"/>
      <c r="U183" s="3"/>
      <c r="V183" s="3"/>
      <c r="W183" s="3"/>
      <c r="X183" s="3"/>
      <c r="Y183" s="3"/>
      <c r="Z183" s="3"/>
      <c r="AA183" s="3"/>
    </row>
    <row r="184" spans="1:27" s="24" customFormat="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23"/>
      <c r="S184" s="23"/>
      <c r="T184" s="23"/>
      <c r="U184" s="3"/>
      <c r="V184" s="3"/>
      <c r="W184" s="3"/>
      <c r="X184" s="3"/>
      <c r="Y184" s="3"/>
      <c r="Z184" s="3"/>
      <c r="AA184" s="3"/>
    </row>
    <row r="185" spans="1:27" s="24" customFormat="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23"/>
      <c r="S185" s="23"/>
      <c r="T185" s="23"/>
      <c r="U185" s="3"/>
      <c r="V185" s="3"/>
      <c r="W185" s="3"/>
      <c r="X185" s="3"/>
      <c r="Y185" s="3"/>
      <c r="Z185" s="3"/>
      <c r="AA185" s="3"/>
    </row>
    <row r="186" spans="1:27" s="24" customFormat="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23"/>
      <c r="S186" s="23"/>
      <c r="T186" s="23"/>
      <c r="U186" s="3"/>
      <c r="V186" s="3"/>
      <c r="W186" s="3"/>
      <c r="X186" s="3"/>
      <c r="Y186" s="3"/>
      <c r="Z186" s="3"/>
      <c r="AA186" s="3"/>
    </row>
    <row r="187" spans="1:27" s="24" customFormat="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23"/>
      <c r="S187" s="23"/>
      <c r="T187" s="23"/>
      <c r="U187" s="3"/>
      <c r="V187" s="3"/>
      <c r="W187" s="3"/>
      <c r="X187" s="3"/>
      <c r="Y187" s="3"/>
      <c r="Z187" s="3"/>
      <c r="AA187" s="3"/>
    </row>
    <row r="188" spans="1:27" s="24" customFormat="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23"/>
      <c r="S188" s="23"/>
      <c r="T188" s="23"/>
      <c r="U188" s="3"/>
      <c r="V188" s="3"/>
      <c r="W188" s="3"/>
      <c r="X188" s="3"/>
      <c r="Y188" s="3"/>
      <c r="Z188" s="3"/>
      <c r="AA188" s="3"/>
    </row>
    <row r="189" spans="1:27" s="24" customFormat="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23"/>
      <c r="S189" s="23"/>
      <c r="T189" s="23"/>
      <c r="U189" s="3"/>
      <c r="V189" s="3"/>
      <c r="W189" s="3"/>
      <c r="X189" s="3"/>
      <c r="Y189" s="3"/>
      <c r="Z189" s="3"/>
      <c r="AA189" s="3"/>
    </row>
    <row r="190" spans="1:27" s="24" customFormat="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23"/>
      <c r="S190" s="23"/>
      <c r="T190" s="23"/>
      <c r="U190" s="3"/>
      <c r="V190" s="3"/>
      <c r="W190" s="3"/>
      <c r="X190" s="3"/>
      <c r="Y190" s="3"/>
      <c r="Z190" s="3"/>
      <c r="AA190" s="3"/>
    </row>
    <row r="191" spans="1:27" s="24" customFormat="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23"/>
      <c r="S191" s="23"/>
      <c r="T191" s="23"/>
      <c r="U191" s="3"/>
      <c r="V191" s="3"/>
      <c r="W191" s="3"/>
      <c r="X191" s="3"/>
      <c r="Y191" s="3"/>
      <c r="Z191" s="3"/>
      <c r="AA191" s="3"/>
    </row>
    <row r="192" spans="1:27" s="24" customFormat="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23"/>
      <c r="S192" s="23"/>
      <c r="T192" s="23"/>
      <c r="U192" s="3"/>
      <c r="V192" s="3"/>
      <c r="W192" s="3"/>
      <c r="X192" s="3"/>
      <c r="Y192" s="3"/>
      <c r="Z192" s="3"/>
      <c r="AA192" s="3"/>
    </row>
    <row r="193" spans="1:27" s="24" customFormat="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23"/>
      <c r="S193" s="23"/>
      <c r="T193" s="23"/>
      <c r="U193" s="3"/>
      <c r="V193" s="3"/>
      <c r="W193" s="3"/>
      <c r="X193" s="3"/>
      <c r="Y193" s="3"/>
      <c r="Z193" s="3"/>
      <c r="AA193" s="3"/>
    </row>
    <row r="194" spans="1:27" s="24" customFormat="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23"/>
      <c r="S194" s="23"/>
      <c r="T194" s="23"/>
      <c r="U194" s="3"/>
      <c r="V194" s="3"/>
      <c r="W194" s="3"/>
      <c r="X194" s="3"/>
      <c r="Y194" s="3"/>
      <c r="Z194" s="3"/>
      <c r="AA194" s="3"/>
    </row>
    <row r="195" spans="1:27" s="24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23"/>
      <c r="S195" s="23"/>
      <c r="T195" s="23"/>
      <c r="U195" s="3"/>
      <c r="V195" s="3"/>
      <c r="W195" s="3"/>
      <c r="X195" s="3"/>
      <c r="Y195" s="3"/>
      <c r="Z195" s="3"/>
      <c r="AA195" s="3"/>
    </row>
    <row r="196" spans="1:27" s="24" customFormat="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23"/>
      <c r="S196" s="23"/>
      <c r="T196" s="23"/>
      <c r="U196" s="3"/>
      <c r="V196" s="3"/>
      <c r="W196" s="3"/>
      <c r="X196" s="3"/>
      <c r="Y196" s="3"/>
      <c r="Z196" s="3"/>
      <c r="AA196" s="3"/>
    </row>
    <row r="197" spans="1:27" s="24" customFormat="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23"/>
      <c r="S197" s="23"/>
      <c r="T197" s="23"/>
      <c r="U197" s="3"/>
      <c r="V197" s="3"/>
      <c r="W197" s="3"/>
      <c r="X197" s="3"/>
      <c r="Y197" s="3"/>
      <c r="Z197" s="3"/>
      <c r="AA197" s="3"/>
    </row>
    <row r="198" spans="1:27" s="24" customFormat="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23"/>
      <c r="S198" s="23"/>
      <c r="T198" s="23"/>
      <c r="U198" s="3"/>
      <c r="V198" s="3"/>
      <c r="W198" s="3"/>
      <c r="X198" s="3"/>
      <c r="Y198" s="3"/>
      <c r="Z198" s="3"/>
      <c r="AA198" s="3"/>
    </row>
    <row r="199" spans="1:27" s="24" customFormat="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23"/>
      <c r="S199" s="23"/>
      <c r="T199" s="23"/>
      <c r="U199" s="3"/>
      <c r="V199" s="3"/>
      <c r="W199" s="3"/>
      <c r="X199" s="3"/>
      <c r="Y199" s="3"/>
      <c r="Z199" s="3"/>
      <c r="AA199" s="3"/>
    </row>
    <row r="200" spans="1:27" s="24" customFormat="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23"/>
      <c r="S200" s="23"/>
      <c r="T200" s="23"/>
      <c r="U200" s="3"/>
      <c r="V200" s="3"/>
      <c r="W200" s="3"/>
      <c r="X200" s="3"/>
      <c r="Y200" s="3"/>
      <c r="Z200" s="3"/>
      <c r="AA200" s="3"/>
    </row>
    <row r="201" spans="1:27" s="24" customFormat="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23"/>
      <c r="S201" s="23"/>
      <c r="T201" s="23"/>
      <c r="U201" s="3"/>
      <c r="V201" s="3"/>
      <c r="W201" s="3"/>
      <c r="X201" s="3"/>
      <c r="Y201" s="3"/>
      <c r="Z201" s="3"/>
      <c r="AA201" s="3"/>
    </row>
    <row r="202" spans="1:27" s="24" customFormat="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23"/>
      <c r="S202" s="23"/>
      <c r="T202" s="23"/>
      <c r="U202" s="3"/>
      <c r="V202" s="3"/>
      <c r="W202" s="3"/>
      <c r="X202" s="3"/>
      <c r="Y202" s="3"/>
      <c r="Z202" s="3"/>
      <c r="AA202" s="3"/>
    </row>
    <row r="203" spans="1:27" s="24" customFormat="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23"/>
      <c r="S203" s="23"/>
      <c r="T203" s="23"/>
      <c r="U203" s="3"/>
      <c r="V203" s="3"/>
      <c r="W203" s="3"/>
      <c r="X203" s="3"/>
      <c r="Y203" s="3"/>
      <c r="Z203" s="3"/>
      <c r="AA203" s="3"/>
    </row>
    <row r="204" spans="1:27" s="24" customFormat="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23"/>
      <c r="S204" s="23"/>
      <c r="T204" s="23"/>
      <c r="U204" s="3"/>
      <c r="V204" s="3"/>
      <c r="W204" s="3"/>
      <c r="X204" s="3"/>
      <c r="Y204" s="3"/>
      <c r="Z204" s="3"/>
      <c r="AA204" s="3"/>
    </row>
    <row r="205" spans="1:27" s="24" customFormat="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23"/>
      <c r="S205" s="23"/>
      <c r="T205" s="23"/>
      <c r="U205" s="3"/>
      <c r="V205" s="3"/>
      <c r="W205" s="3"/>
      <c r="X205" s="3"/>
      <c r="Y205" s="3"/>
      <c r="Z205" s="3"/>
      <c r="AA205" s="3"/>
    </row>
    <row r="206" spans="1:27" s="24" customFormat="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23"/>
      <c r="S206" s="23"/>
      <c r="T206" s="23"/>
      <c r="U206" s="3"/>
      <c r="V206" s="3"/>
      <c r="W206" s="3"/>
      <c r="X206" s="3"/>
      <c r="Y206" s="3"/>
      <c r="Z206" s="3"/>
      <c r="AA206" s="3"/>
    </row>
    <row r="207" spans="1:27" s="24" customFormat="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23"/>
      <c r="S207" s="23"/>
      <c r="T207" s="23"/>
      <c r="U207" s="3"/>
      <c r="V207" s="3"/>
      <c r="W207" s="3"/>
      <c r="X207" s="3"/>
      <c r="Y207" s="3"/>
      <c r="Z207" s="3"/>
      <c r="AA207" s="3"/>
    </row>
    <row r="208" spans="1:27" s="24" customFormat="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23"/>
      <c r="S208" s="23"/>
      <c r="T208" s="23"/>
      <c r="U208" s="3"/>
      <c r="V208" s="3"/>
      <c r="W208" s="3"/>
      <c r="X208" s="3"/>
      <c r="Y208" s="3"/>
      <c r="Z208" s="3"/>
      <c r="AA208" s="3"/>
    </row>
    <row r="209" spans="1:27" s="24" customFormat="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23"/>
      <c r="S209" s="23"/>
      <c r="T209" s="23"/>
      <c r="U209" s="3"/>
      <c r="V209" s="3"/>
      <c r="W209" s="3"/>
      <c r="X209" s="3"/>
      <c r="Y209" s="3"/>
      <c r="Z209" s="3"/>
      <c r="AA209" s="3"/>
    </row>
    <row r="210" spans="1:27" s="24" customFormat="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23"/>
      <c r="S210" s="23"/>
      <c r="T210" s="23"/>
      <c r="U210" s="3"/>
      <c r="V210" s="3"/>
      <c r="W210" s="3"/>
      <c r="X210" s="3"/>
      <c r="Y210" s="3"/>
      <c r="Z210" s="3"/>
      <c r="AA210" s="3"/>
    </row>
    <row r="211" spans="1:27" s="24" customFormat="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23"/>
      <c r="S211" s="23"/>
      <c r="T211" s="23"/>
      <c r="U211" s="3"/>
      <c r="V211" s="3"/>
      <c r="W211" s="3"/>
      <c r="X211" s="3"/>
      <c r="Y211" s="3"/>
      <c r="Z211" s="3"/>
      <c r="AA211" s="3"/>
    </row>
    <row r="212" spans="1:27" s="24" customFormat="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23"/>
      <c r="S212" s="23"/>
      <c r="T212" s="23"/>
      <c r="U212" s="3"/>
      <c r="V212" s="3"/>
      <c r="W212" s="3"/>
      <c r="X212" s="3"/>
      <c r="Y212" s="3"/>
      <c r="Z212" s="3"/>
      <c r="AA212" s="3"/>
    </row>
    <row r="213" spans="1:27" s="24" customFormat="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23"/>
      <c r="S213" s="23"/>
      <c r="T213" s="23"/>
      <c r="U213" s="3"/>
      <c r="V213" s="3"/>
      <c r="W213" s="3"/>
      <c r="X213" s="3"/>
      <c r="Y213" s="3"/>
      <c r="Z213" s="3"/>
      <c r="AA213" s="3"/>
    </row>
    <row r="214" spans="1:27" s="24" customFormat="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23"/>
      <c r="S214" s="23"/>
      <c r="T214" s="23"/>
      <c r="U214" s="3"/>
      <c r="V214" s="3"/>
      <c r="W214" s="3"/>
      <c r="X214" s="3"/>
      <c r="Y214" s="3"/>
      <c r="Z214" s="3"/>
      <c r="AA214" s="3"/>
    </row>
    <row r="215" spans="1:27" s="24" customFormat="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23"/>
      <c r="S215" s="23"/>
      <c r="T215" s="23"/>
      <c r="U215" s="3"/>
      <c r="V215" s="3"/>
      <c r="W215" s="3"/>
      <c r="X215" s="3"/>
      <c r="Y215" s="3"/>
      <c r="Z215" s="3"/>
      <c r="AA215" s="3"/>
    </row>
    <row r="216" spans="1:27" s="24" customFormat="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23"/>
      <c r="S216" s="23"/>
      <c r="T216" s="23"/>
      <c r="U216" s="3"/>
      <c r="V216" s="3"/>
      <c r="W216" s="3"/>
      <c r="X216" s="3"/>
      <c r="Y216" s="3"/>
      <c r="Z216" s="3"/>
      <c r="AA216" s="3"/>
    </row>
    <row r="217" spans="1:27" s="24" customFormat="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23"/>
      <c r="S217" s="23"/>
      <c r="T217" s="23"/>
      <c r="U217" s="3"/>
      <c r="V217" s="3"/>
      <c r="W217" s="3"/>
      <c r="X217" s="3"/>
      <c r="Y217" s="3"/>
      <c r="Z217" s="3"/>
      <c r="AA217" s="3"/>
    </row>
    <row r="218" spans="1:27" s="24" customFormat="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23"/>
      <c r="S218" s="23"/>
      <c r="T218" s="23"/>
      <c r="U218" s="3"/>
      <c r="V218" s="3"/>
      <c r="W218" s="3"/>
      <c r="X218" s="3"/>
      <c r="Y218" s="3"/>
      <c r="Z218" s="3"/>
      <c r="AA218" s="3"/>
    </row>
    <row r="219" spans="1:27" s="24" customFormat="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23"/>
      <c r="S219" s="23"/>
      <c r="T219" s="23"/>
      <c r="U219" s="3"/>
      <c r="V219" s="3"/>
      <c r="W219" s="3"/>
      <c r="X219" s="3"/>
      <c r="Y219" s="3"/>
      <c r="Z219" s="3"/>
      <c r="AA219" s="3"/>
    </row>
    <row r="220" spans="1:27" s="24" customFormat="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23"/>
      <c r="S220" s="23"/>
      <c r="T220" s="23"/>
      <c r="U220" s="3"/>
      <c r="V220" s="3"/>
      <c r="W220" s="3"/>
      <c r="X220" s="3"/>
      <c r="Y220" s="3"/>
      <c r="Z220" s="3"/>
      <c r="AA220" s="3"/>
    </row>
    <row r="221" spans="1:27" s="24" customFormat="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23"/>
      <c r="S221" s="23"/>
      <c r="T221" s="23"/>
      <c r="U221" s="3"/>
      <c r="V221" s="3"/>
      <c r="W221" s="3"/>
      <c r="X221" s="3"/>
      <c r="Y221" s="3"/>
      <c r="Z221" s="3"/>
      <c r="AA221" s="3"/>
    </row>
    <row r="222" spans="1:27" s="24" customFormat="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23"/>
      <c r="S222" s="23"/>
      <c r="T222" s="23"/>
      <c r="U222" s="3"/>
      <c r="V222" s="3"/>
      <c r="W222" s="3"/>
      <c r="X222" s="3"/>
      <c r="Y222" s="3"/>
      <c r="Z222" s="3"/>
      <c r="AA222" s="3"/>
    </row>
    <row r="223" spans="1:27" s="24" customFormat="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23"/>
      <c r="S223" s="23"/>
      <c r="T223" s="23"/>
      <c r="U223" s="3"/>
      <c r="V223" s="3"/>
      <c r="W223" s="3"/>
      <c r="X223" s="3"/>
      <c r="Y223" s="3"/>
      <c r="Z223" s="3"/>
      <c r="AA223" s="3"/>
    </row>
    <row r="224" spans="1:27" s="24" customFormat="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23"/>
      <c r="S224" s="23"/>
      <c r="T224" s="23"/>
      <c r="U224" s="3"/>
      <c r="V224" s="3"/>
      <c r="W224" s="3"/>
      <c r="X224" s="3"/>
      <c r="Y224" s="3"/>
      <c r="Z224" s="3"/>
      <c r="AA224" s="3"/>
    </row>
    <row r="225" spans="1:27" s="24" customFormat="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23"/>
      <c r="S225" s="23"/>
      <c r="T225" s="23"/>
      <c r="U225" s="3"/>
      <c r="V225" s="3"/>
      <c r="W225" s="3"/>
      <c r="X225" s="3"/>
      <c r="Y225" s="3"/>
      <c r="Z225" s="3"/>
      <c r="AA225" s="3"/>
    </row>
    <row r="226" spans="1:27" s="24" customFormat="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23"/>
      <c r="S226" s="23"/>
      <c r="T226" s="23"/>
      <c r="U226" s="3"/>
      <c r="V226" s="3"/>
      <c r="W226" s="3"/>
      <c r="X226" s="3"/>
      <c r="Y226" s="3"/>
      <c r="Z226" s="3"/>
      <c r="AA226" s="3"/>
    </row>
    <row r="227" spans="1:27" s="24" customFormat="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23"/>
      <c r="S227" s="23"/>
      <c r="T227" s="23"/>
      <c r="U227" s="3"/>
      <c r="V227" s="3"/>
      <c r="W227" s="3"/>
      <c r="X227" s="3"/>
      <c r="Y227" s="3"/>
      <c r="Z227" s="3"/>
      <c r="AA227" s="3"/>
    </row>
    <row r="228" spans="1:27" s="24" customFormat="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23"/>
      <c r="S228" s="23"/>
      <c r="T228" s="23"/>
      <c r="U228" s="3"/>
      <c r="V228" s="3"/>
      <c r="W228" s="3"/>
      <c r="X228" s="3"/>
      <c r="Y228" s="3"/>
      <c r="Z228" s="3"/>
      <c r="AA228" s="3"/>
    </row>
    <row r="229" spans="1:27" s="24" customFormat="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23"/>
      <c r="S229" s="23"/>
      <c r="T229" s="23"/>
      <c r="U229" s="3"/>
      <c r="V229" s="3"/>
      <c r="W229" s="3"/>
      <c r="X229" s="3"/>
      <c r="Y229" s="3"/>
      <c r="Z229" s="3"/>
      <c r="AA229" s="3"/>
    </row>
    <row r="230" spans="1:27" s="24" customFormat="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23"/>
      <c r="S230" s="23"/>
      <c r="T230" s="23"/>
      <c r="U230" s="3"/>
      <c r="V230" s="3"/>
      <c r="W230" s="3"/>
      <c r="X230" s="3"/>
      <c r="Y230" s="3"/>
      <c r="Z230" s="3"/>
      <c r="AA230" s="3"/>
    </row>
    <row r="231" spans="1:27" s="24" customFormat="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23"/>
      <c r="S231" s="23"/>
      <c r="T231" s="23"/>
      <c r="U231" s="3"/>
      <c r="V231" s="3"/>
      <c r="W231" s="3"/>
      <c r="X231" s="3"/>
      <c r="Y231" s="3"/>
      <c r="Z231" s="3"/>
      <c r="AA231" s="3"/>
    </row>
    <row r="232" spans="1:27" s="24" customFormat="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23"/>
      <c r="S232" s="23"/>
      <c r="T232" s="23"/>
      <c r="U232" s="3"/>
      <c r="V232" s="3"/>
      <c r="W232" s="3"/>
      <c r="X232" s="3"/>
      <c r="Y232" s="3"/>
      <c r="Z232" s="3"/>
      <c r="AA232" s="3"/>
    </row>
    <row r="233" spans="1:27" s="24" customFormat="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23"/>
      <c r="S233" s="23"/>
      <c r="T233" s="23"/>
      <c r="U233" s="3"/>
      <c r="V233" s="3"/>
      <c r="W233" s="3"/>
      <c r="X233" s="3"/>
      <c r="Y233" s="3"/>
      <c r="Z233" s="3"/>
      <c r="AA233" s="3"/>
    </row>
    <row r="234" spans="1:27" s="24" customFormat="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23"/>
      <c r="S234" s="23"/>
      <c r="T234" s="23"/>
      <c r="U234" s="3"/>
      <c r="V234" s="3"/>
      <c r="W234" s="3"/>
      <c r="X234" s="3"/>
      <c r="Y234" s="3"/>
      <c r="Z234" s="3"/>
      <c r="AA234" s="3"/>
    </row>
    <row r="235" spans="1:27" s="24" customFormat="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23"/>
      <c r="S235" s="23"/>
      <c r="T235" s="23"/>
      <c r="U235" s="3"/>
      <c r="V235" s="3"/>
      <c r="W235" s="3"/>
      <c r="X235" s="3"/>
      <c r="Y235" s="3"/>
      <c r="Z235" s="3"/>
      <c r="AA235" s="3"/>
    </row>
    <row r="236" spans="1:27" s="24" customFormat="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23"/>
      <c r="S236" s="23"/>
      <c r="T236" s="23"/>
      <c r="U236" s="3"/>
      <c r="V236" s="3"/>
      <c r="W236" s="3"/>
      <c r="X236" s="3"/>
      <c r="Y236" s="3"/>
      <c r="Z236" s="3"/>
      <c r="AA236" s="3"/>
    </row>
    <row r="237" spans="1:27" s="24" customFormat="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23"/>
      <c r="S237" s="23"/>
      <c r="T237" s="23"/>
      <c r="U237" s="3"/>
      <c r="V237" s="3"/>
      <c r="W237" s="3"/>
      <c r="X237" s="3"/>
      <c r="Y237" s="3"/>
      <c r="Z237" s="3"/>
      <c r="AA237" s="3"/>
    </row>
    <row r="238" spans="1:27" s="24" customFormat="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23"/>
      <c r="S238" s="23"/>
      <c r="T238" s="23"/>
      <c r="U238" s="3"/>
      <c r="V238" s="3"/>
      <c r="W238" s="3"/>
      <c r="X238" s="3"/>
      <c r="Y238" s="3"/>
      <c r="Z238" s="3"/>
      <c r="AA238" s="3"/>
    </row>
    <row r="239" spans="1:27" s="24" customFormat="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23"/>
      <c r="S239" s="23"/>
      <c r="T239" s="23"/>
      <c r="U239" s="3"/>
      <c r="V239" s="3"/>
      <c r="W239" s="3"/>
      <c r="X239" s="3"/>
      <c r="Y239" s="3"/>
      <c r="Z239" s="3"/>
      <c r="AA239" s="3"/>
    </row>
    <row r="240" spans="1:27" s="24" customFormat="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23"/>
      <c r="S240" s="23"/>
      <c r="T240" s="23"/>
      <c r="U240" s="3"/>
      <c r="V240" s="3"/>
      <c r="W240" s="3"/>
      <c r="X240" s="3"/>
      <c r="Y240" s="3"/>
      <c r="Z240" s="3"/>
      <c r="AA240" s="3"/>
    </row>
    <row r="241" spans="1:27" s="24" customFormat="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23"/>
      <c r="S241" s="23"/>
      <c r="T241" s="23"/>
      <c r="U241" s="3"/>
      <c r="V241" s="3"/>
      <c r="W241" s="3"/>
      <c r="X241" s="3"/>
      <c r="Y241" s="3"/>
      <c r="Z241" s="3"/>
      <c r="AA241" s="3"/>
    </row>
    <row r="242" spans="1:27" s="24" customFormat="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23"/>
      <c r="S242" s="23"/>
      <c r="T242" s="23"/>
      <c r="U242" s="3"/>
      <c r="V242" s="3"/>
      <c r="W242" s="3"/>
      <c r="X242" s="3"/>
      <c r="Y242" s="3"/>
      <c r="Z242" s="3"/>
      <c r="AA242" s="3"/>
    </row>
    <row r="243" spans="1:27" s="24" customFormat="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23"/>
      <c r="S243" s="23"/>
      <c r="T243" s="23"/>
      <c r="U243" s="3"/>
      <c r="V243" s="3"/>
      <c r="W243" s="3"/>
      <c r="X243" s="3"/>
      <c r="Y243" s="3"/>
      <c r="Z243" s="3"/>
      <c r="AA243" s="3"/>
    </row>
    <row r="244" spans="1:27" s="24" customFormat="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23"/>
      <c r="S244" s="23"/>
      <c r="T244" s="23"/>
      <c r="U244" s="3"/>
      <c r="V244" s="3"/>
      <c r="W244" s="3"/>
      <c r="X244" s="3"/>
      <c r="Y244" s="3"/>
      <c r="Z244" s="3"/>
      <c r="AA244" s="3"/>
    </row>
    <row r="245" spans="1:27" s="24" customFormat="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23"/>
      <c r="S245" s="23"/>
      <c r="T245" s="23"/>
      <c r="U245" s="3"/>
      <c r="V245" s="3"/>
      <c r="W245" s="3"/>
      <c r="X245" s="3"/>
      <c r="Y245" s="3"/>
      <c r="Z245" s="3"/>
      <c r="AA245" s="3"/>
    </row>
    <row r="246" spans="1:27" s="24" customFormat="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23"/>
      <c r="S246" s="23"/>
      <c r="T246" s="23"/>
      <c r="U246" s="3"/>
      <c r="V246" s="3"/>
      <c r="W246" s="3"/>
      <c r="X246" s="3"/>
      <c r="Y246" s="3"/>
      <c r="Z246" s="3"/>
      <c r="AA246" s="3"/>
    </row>
    <row r="247" spans="1:27" s="24" customFormat="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23"/>
      <c r="S247" s="23"/>
      <c r="T247" s="23"/>
      <c r="U247" s="3"/>
      <c r="V247" s="3"/>
      <c r="W247" s="3"/>
      <c r="X247" s="3"/>
      <c r="Y247" s="3"/>
      <c r="Z247" s="3"/>
      <c r="AA247" s="3"/>
    </row>
    <row r="248" spans="1:27" s="24" customFormat="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23"/>
      <c r="S248" s="23"/>
      <c r="T248" s="23"/>
      <c r="U248" s="3"/>
      <c r="V248" s="3"/>
      <c r="W248" s="3"/>
      <c r="X248" s="3"/>
      <c r="Y248" s="3"/>
      <c r="Z248" s="3"/>
      <c r="AA248" s="3"/>
    </row>
    <row r="249" spans="1:27" s="24" customFormat="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23"/>
      <c r="S249" s="23"/>
      <c r="T249" s="23"/>
      <c r="U249" s="3"/>
      <c r="V249" s="3"/>
      <c r="W249" s="3"/>
      <c r="X249" s="3"/>
      <c r="Y249" s="3"/>
      <c r="Z249" s="3"/>
      <c r="AA249" s="3"/>
    </row>
    <row r="250" spans="1:27" s="24" customFormat="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23"/>
      <c r="S250" s="23"/>
      <c r="T250" s="23"/>
      <c r="U250" s="3"/>
      <c r="V250" s="3"/>
      <c r="W250" s="3"/>
      <c r="X250" s="3"/>
      <c r="Y250" s="3"/>
      <c r="Z250" s="3"/>
      <c r="AA250" s="3"/>
    </row>
    <row r="251" spans="1:27" s="24" customFormat="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23"/>
      <c r="S251" s="23"/>
      <c r="T251" s="23"/>
      <c r="U251" s="3"/>
      <c r="V251" s="3"/>
      <c r="W251" s="3"/>
      <c r="X251" s="3"/>
      <c r="Y251" s="3"/>
      <c r="Z251" s="3"/>
      <c r="AA251" s="3"/>
    </row>
    <row r="252" spans="1:27" s="24" customFormat="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23"/>
      <c r="S252" s="23"/>
      <c r="T252" s="23"/>
      <c r="U252" s="3"/>
      <c r="V252" s="3"/>
      <c r="W252" s="3"/>
      <c r="X252" s="3"/>
      <c r="Y252" s="3"/>
      <c r="Z252" s="3"/>
      <c r="AA252" s="3"/>
    </row>
    <row r="253" spans="1:27" s="24" customFormat="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23"/>
      <c r="S253" s="23"/>
      <c r="T253" s="23"/>
      <c r="U253" s="3"/>
      <c r="V253" s="3"/>
      <c r="W253" s="3"/>
      <c r="X253" s="3"/>
      <c r="Y253" s="3"/>
      <c r="Z253" s="3"/>
      <c r="AA253" s="3"/>
    </row>
    <row r="254" spans="1:27" s="24" customFormat="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23"/>
      <c r="S254" s="23"/>
      <c r="T254" s="23"/>
      <c r="U254" s="3"/>
      <c r="V254" s="3"/>
      <c r="W254" s="3"/>
      <c r="X254" s="3"/>
      <c r="Y254" s="3"/>
      <c r="Z254" s="3"/>
      <c r="AA254" s="3"/>
    </row>
    <row r="255" spans="1:27" s="24" customFormat="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23"/>
      <c r="S255" s="23"/>
      <c r="T255" s="23"/>
      <c r="U255" s="3"/>
      <c r="V255" s="3"/>
      <c r="W255" s="3"/>
      <c r="X255" s="3"/>
      <c r="Y255" s="3"/>
      <c r="Z255" s="3"/>
      <c r="AA255" s="3"/>
    </row>
    <row r="256" spans="1:27" s="24" customFormat="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23"/>
      <c r="S256" s="23"/>
      <c r="T256" s="23"/>
      <c r="U256" s="3"/>
      <c r="V256" s="3"/>
      <c r="W256" s="3"/>
      <c r="X256" s="3"/>
      <c r="Y256" s="3"/>
      <c r="Z256" s="3"/>
      <c r="AA256" s="3"/>
    </row>
    <row r="257" spans="1:27" s="24" customFormat="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23"/>
      <c r="S257" s="23"/>
      <c r="T257" s="23"/>
      <c r="U257" s="3"/>
      <c r="V257" s="3"/>
      <c r="W257" s="3"/>
      <c r="X257" s="3"/>
      <c r="Y257" s="3"/>
      <c r="Z257" s="3"/>
      <c r="AA257" s="3"/>
    </row>
    <row r="258" spans="1:27" s="24" customFormat="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23"/>
      <c r="S258" s="23"/>
      <c r="T258" s="23"/>
      <c r="U258" s="3"/>
      <c r="V258" s="3"/>
      <c r="W258" s="3"/>
      <c r="X258" s="3"/>
      <c r="Y258" s="3"/>
      <c r="Z258" s="3"/>
      <c r="AA258" s="3"/>
    </row>
    <row r="259" spans="1:27" s="24" customFormat="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23"/>
      <c r="S259" s="23"/>
      <c r="T259" s="23"/>
      <c r="U259" s="3"/>
      <c r="V259" s="3"/>
      <c r="W259" s="3"/>
      <c r="X259" s="3"/>
      <c r="Y259" s="3"/>
      <c r="Z259" s="3"/>
      <c r="AA259" s="3"/>
    </row>
    <row r="260" spans="1:27" s="24" customFormat="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23"/>
      <c r="S260" s="23"/>
      <c r="T260" s="23"/>
      <c r="U260" s="3"/>
      <c r="V260" s="3"/>
      <c r="W260" s="3"/>
      <c r="X260" s="3"/>
      <c r="Y260" s="3"/>
      <c r="Z260" s="3"/>
      <c r="AA260" s="3"/>
    </row>
    <row r="261" spans="1:27" s="24" customFormat="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23"/>
      <c r="S261" s="23"/>
      <c r="T261" s="23"/>
      <c r="U261" s="3"/>
      <c r="V261" s="3"/>
      <c r="W261" s="3"/>
      <c r="X261" s="3"/>
      <c r="Y261" s="3"/>
      <c r="Z261" s="3"/>
      <c r="AA261" s="3"/>
    </row>
    <row r="262" spans="1:27" s="24" customFormat="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23"/>
      <c r="S262" s="23"/>
      <c r="T262" s="23"/>
      <c r="U262" s="3"/>
      <c r="V262" s="3"/>
      <c r="W262" s="3"/>
      <c r="X262" s="3"/>
      <c r="Y262" s="3"/>
      <c r="Z262" s="3"/>
      <c r="AA262" s="3"/>
    </row>
    <row r="263" spans="1:27" s="24" customFormat="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23"/>
      <c r="S263" s="23"/>
      <c r="T263" s="23"/>
      <c r="U263" s="3"/>
      <c r="V263" s="3"/>
      <c r="W263" s="3"/>
      <c r="X263" s="3"/>
      <c r="Y263" s="3"/>
      <c r="Z263" s="3"/>
      <c r="AA263" s="3"/>
    </row>
    <row r="264" spans="1:27" s="24" customFormat="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23"/>
      <c r="S264" s="23"/>
      <c r="T264" s="23"/>
      <c r="U264" s="3"/>
      <c r="V264" s="3"/>
      <c r="W264" s="3"/>
      <c r="X264" s="3"/>
      <c r="Y264" s="3"/>
      <c r="Z264" s="3"/>
      <c r="AA264" s="3"/>
    </row>
    <row r="265" spans="1:27" s="24" customFormat="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23"/>
      <c r="S265" s="23"/>
      <c r="T265" s="23"/>
      <c r="U265" s="3"/>
      <c r="V265" s="3"/>
      <c r="W265" s="3"/>
      <c r="X265" s="3"/>
      <c r="Y265" s="3"/>
      <c r="Z265" s="3"/>
      <c r="AA265" s="3"/>
    </row>
    <row r="266" spans="1:27" s="24" customFormat="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23"/>
      <c r="S266" s="23"/>
      <c r="T266" s="23"/>
      <c r="U266" s="3"/>
      <c r="V266" s="3"/>
      <c r="W266" s="3"/>
      <c r="X266" s="3"/>
      <c r="Y266" s="3"/>
      <c r="Z266" s="3"/>
      <c r="AA266" s="3"/>
    </row>
    <row r="267" spans="1:27" s="24" customFormat="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23"/>
      <c r="S267" s="23"/>
      <c r="T267" s="23"/>
      <c r="U267" s="3"/>
      <c r="V267" s="3"/>
      <c r="W267" s="3"/>
      <c r="X267" s="3"/>
      <c r="Y267" s="3"/>
      <c r="Z267" s="3"/>
      <c r="AA267" s="3"/>
    </row>
    <row r="268" spans="1:27" s="24" customFormat="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23"/>
      <c r="S268" s="23"/>
      <c r="T268" s="23"/>
      <c r="U268" s="3"/>
      <c r="V268" s="3"/>
      <c r="W268" s="3"/>
      <c r="X268" s="3"/>
      <c r="Y268" s="3"/>
      <c r="Z268" s="3"/>
      <c r="AA268" s="3"/>
    </row>
    <row r="269" spans="1:27" s="24" customFormat="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23"/>
      <c r="S269" s="23"/>
      <c r="T269" s="23"/>
      <c r="U269" s="3"/>
      <c r="V269" s="3"/>
      <c r="W269" s="3"/>
      <c r="X269" s="3"/>
      <c r="Y269" s="3"/>
      <c r="Z269" s="3"/>
      <c r="AA269" s="3"/>
    </row>
    <row r="270" spans="1:27" s="24" customFormat="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23"/>
      <c r="S270" s="23"/>
      <c r="T270" s="23"/>
      <c r="U270" s="3"/>
      <c r="V270" s="3"/>
      <c r="W270" s="3"/>
      <c r="X270" s="3"/>
      <c r="Y270" s="3"/>
      <c r="Z270" s="3"/>
      <c r="AA270" s="3"/>
    </row>
    <row r="271" spans="1:27" s="24" customFormat="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23"/>
      <c r="S271" s="23"/>
      <c r="T271" s="23"/>
      <c r="U271" s="3"/>
      <c r="V271" s="3"/>
      <c r="W271" s="3"/>
      <c r="X271" s="3"/>
      <c r="Y271" s="3"/>
      <c r="Z271" s="3"/>
      <c r="AA271" s="3"/>
    </row>
    <row r="272" spans="1:27" s="24" customFormat="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23"/>
      <c r="S272" s="23"/>
      <c r="T272" s="23"/>
      <c r="U272" s="3"/>
      <c r="V272" s="3"/>
      <c r="W272" s="3"/>
      <c r="X272" s="3"/>
      <c r="Y272" s="3"/>
      <c r="Z272" s="3"/>
      <c r="AA272" s="3"/>
    </row>
    <row r="273" spans="1:27" s="24" customFormat="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23"/>
      <c r="S273" s="23"/>
      <c r="T273" s="23"/>
      <c r="U273" s="3"/>
      <c r="V273" s="3"/>
      <c r="W273" s="3"/>
      <c r="X273" s="3"/>
      <c r="Y273" s="3"/>
      <c r="Z273" s="3"/>
      <c r="AA273" s="3"/>
    </row>
    <row r="274" spans="1:27" s="24" customFormat="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23"/>
      <c r="S274" s="23"/>
      <c r="T274" s="23"/>
      <c r="U274" s="3"/>
      <c r="V274" s="3"/>
      <c r="W274" s="3"/>
      <c r="X274" s="3"/>
      <c r="Y274" s="3"/>
      <c r="Z274" s="3"/>
      <c r="AA274" s="3"/>
    </row>
    <row r="275" spans="1:27" s="24" customFormat="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23"/>
      <c r="S275" s="23"/>
      <c r="T275" s="23"/>
      <c r="U275" s="3"/>
      <c r="V275" s="3"/>
      <c r="W275" s="3"/>
      <c r="X275" s="3"/>
      <c r="Y275" s="3"/>
      <c r="Z275" s="3"/>
      <c r="AA275" s="3"/>
    </row>
    <row r="276" spans="1:27" s="24" customFormat="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23"/>
      <c r="S276" s="23"/>
      <c r="T276" s="23"/>
      <c r="U276" s="3"/>
      <c r="V276" s="3"/>
      <c r="W276" s="3"/>
      <c r="X276" s="3"/>
      <c r="Y276" s="3"/>
      <c r="Z276" s="3"/>
      <c r="AA276" s="3"/>
    </row>
    <row r="277" spans="1:27" s="24" customFormat="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23"/>
      <c r="S277" s="23"/>
      <c r="T277" s="23"/>
      <c r="U277" s="3"/>
      <c r="V277" s="3"/>
      <c r="W277" s="3"/>
      <c r="X277" s="3"/>
      <c r="Y277" s="3"/>
      <c r="Z277" s="3"/>
      <c r="AA277" s="3"/>
    </row>
    <row r="278" spans="1:27" s="24" customFormat="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23"/>
      <c r="S278" s="23"/>
      <c r="T278" s="23"/>
      <c r="U278" s="3"/>
      <c r="V278" s="3"/>
      <c r="W278" s="3"/>
      <c r="X278" s="3"/>
      <c r="Y278" s="3"/>
      <c r="Z278" s="3"/>
      <c r="AA278" s="3"/>
    </row>
    <row r="279" spans="1:27" s="24" customFormat="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23"/>
      <c r="S279" s="23"/>
      <c r="T279" s="23"/>
      <c r="U279" s="3"/>
      <c r="V279" s="3"/>
      <c r="W279" s="3"/>
      <c r="X279" s="3"/>
      <c r="Y279" s="3"/>
      <c r="Z279" s="3"/>
      <c r="AA279" s="3"/>
    </row>
    <row r="280" spans="1:27" s="24" customFormat="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23"/>
      <c r="S280" s="23"/>
      <c r="T280" s="23"/>
      <c r="U280" s="3"/>
      <c r="V280" s="3"/>
      <c r="W280" s="3"/>
      <c r="X280" s="3"/>
      <c r="Y280" s="3"/>
      <c r="Z280" s="3"/>
      <c r="AA280" s="3"/>
    </row>
    <row r="281" spans="1:27" s="24" customFormat="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23"/>
      <c r="S281" s="23"/>
      <c r="T281" s="23"/>
      <c r="U281" s="3"/>
      <c r="V281" s="3"/>
      <c r="W281" s="3"/>
      <c r="X281" s="3"/>
      <c r="Y281" s="3"/>
      <c r="Z281" s="3"/>
      <c r="AA281" s="3"/>
    </row>
    <row r="282" spans="1:27" s="24" customFormat="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23"/>
      <c r="S282" s="23"/>
      <c r="T282" s="23"/>
      <c r="U282" s="3"/>
      <c r="V282" s="3"/>
      <c r="W282" s="3"/>
      <c r="X282" s="3"/>
      <c r="Y282" s="3"/>
      <c r="Z282" s="3"/>
      <c r="AA282" s="3"/>
    </row>
    <row r="283" spans="1:27" s="24" customFormat="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23"/>
      <c r="S283" s="23"/>
      <c r="T283" s="23"/>
      <c r="U283" s="3"/>
      <c r="V283" s="3"/>
      <c r="W283" s="3"/>
      <c r="X283" s="3"/>
      <c r="Y283" s="3"/>
      <c r="Z283" s="3"/>
      <c r="AA283" s="3"/>
    </row>
    <row r="284" spans="1:27" s="24" customFormat="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23"/>
      <c r="S284" s="23"/>
      <c r="T284" s="23"/>
      <c r="U284" s="3"/>
      <c r="V284" s="3"/>
      <c r="W284" s="3"/>
      <c r="X284" s="3"/>
      <c r="Y284" s="3"/>
      <c r="Z284" s="3"/>
      <c r="AA284" s="3"/>
    </row>
    <row r="285" spans="1:27" s="24" customFormat="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23"/>
      <c r="S285" s="23"/>
      <c r="T285" s="23"/>
      <c r="U285" s="3"/>
      <c r="V285" s="3"/>
      <c r="W285" s="3"/>
      <c r="X285" s="3"/>
      <c r="Y285" s="3"/>
      <c r="Z285" s="3"/>
      <c r="AA285" s="3"/>
    </row>
    <row r="286" spans="1:27" s="24" customFormat="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23"/>
      <c r="S286" s="23"/>
      <c r="T286" s="23"/>
      <c r="U286" s="3"/>
      <c r="V286" s="3"/>
      <c r="W286" s="3"/>
      <c r="X286" s="3"/>
      <c r="Y286" s="3"/>
      <c r="Z286" s="3"/>
      <c r="AA286" s="3"/>
    </row>
    <row r="287" spans="1:27" s="24" customFormat="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23"/>
      <c r="S287" s="23"/>
      <c r="T287" s="23"/>
      <c r="U287" s="3"/>
      <c r="V287" s="3"/>
      <c r="W287" s="3"/>
      <c r="X287" s="3"/>
      <c r="Y287" s="3"/>
      <c r="Z287" s="3"/>
      <c r="AA287" s="3"/>
    </row>
    <row r="288" spans="1:27" s="24" customFormat="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23"/>
      <c r="S288" s="23"/>
      <c r="T288" s="23"/>
      <c r="U288" s="3"/>
      <c r="V288" s="3"/>
      <c r="W288" s="3"/>
      <c r="X288" s="3"/>
      <c r="Y288" s="3"/>
      <c r="Z288" s="3"/>
      <c r="AA288" s="3"/>
    </row>
    <row r="289" spans="1:27" s="24" customFormat="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23"/>
      <c r="S289" s="23"/>
      <c r="T289" s="23"/>
      <c r="U289" s="3"/>
      <c r="V289" s="3"/>
      <c r="W289" s="3"/>
      <c r="X289" s="3"/>
      <c r="Y289" s="3"/>
      <c r="Z289" s="3"/>
      <c r="AA289" s="3"/>
    </row>
    <row r="290" spans="1:27" s="24" customFormat="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23"/>
      <c r="S290" s="23"/>
      <c r="T290" s="23"/>
      <c r="U290" s="3"/>
      <c r="V290" s="3"/>
      <c r="W290" s="3"/>
      <c r="X290" s="3"/>
      <c r="Y290" s="3"/>
      <c r="Z290" s="3"/>
      <c r="AA290" s="3"/>
    </row>
    <row r="291" spans="1:27" s="24" customFormat="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23"/>
      <c r="S291" s="23"/>
      <c r="T291" s="23"/>
      <c r="U291" s="3"/>
      <c r="V291" s="3"/>
      <c r="W291" s="3"/>
      <c r="X291" s="3"/>
      <c r="Y291" s="3"/>
      <c r="Z291" s="3"/>
      <c r="AA291" s="3"/>
    </row>
    <row r="292" spans="1:27" s="24" customFormat="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23"/>
      <c r="S292" s="23"/>
      <c r="T292" s="23"/>
      <c r="U292" s="3"/>
      <c r="V292" s="3"/>
      <c r="W292" s="3"/>
      <c r="X292" s="3"/>
      <c r="Y292" s="3"/>
      <c r="Z292" s="3"/>
      <c r="AA292" s="3"/>
    </row>
    <row r="293" spans="1:27" s="24" customFormat="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23"/>
      <c r="S293" s="23"/>
      <c r="T293" s="23"/>
      <c r="U293" s="3"/>
      <c r="V293" s="3"/>
      <c r="W293" s="3"/>
      <c r="X293" s="3"/>
      <c r="Y293" s="3"/>
      <c r="Z293" s="3"/>
      <c r="AA293" s="3"/>
    </row>
    <row r="294" spans="1:27" s="24" customFormat="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23"/>
      <c r="S294" s="23"/>
      <c r="T294" s="23"/>
      <c r="U294" s="3"/>
      <c r="V294" s="3"/>
      <c r="W294" s="3"/>
      <c r="X294" s="3"/>
      <c r="Y294" s="3"/>
      <c r="Z294" s="3"/>
      <c r="AA294" s="3"/>
    </row>
    <row r="295" spans="1:27" s="24" customFormat="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23"/>
      <c r="S295" s="23"/>
      <c r="T295" s="23"/>
      <c r="U295" s="3"/>
      <c r="V295" s="3"/>
      <c r="W295" s="3"/>
      <c r="X295" s="3"/>
      <c r="Y295" s="3"/>
      <c r="Z295" s="3"/>
      <c r="AA295" s="3"/>
    </row>
    <row r="296" spans="1:27" s="24" customFormat="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23"/>
      <c r="S296" s="23"/>
      <c r="T296" s="23"/>
      <c r="U296" s="3"/>
      <c r="V296" s="3"/>
      <c r="W296" s="3"/>
      <c r="X296" s="3"/>
      <c r="Y296" s="3"/>
      <c r="Z296" s="3"/>
      <c r="AA296" s="3"/>
    </row>
    <row r="297" spans="1:27" s="24" customFormat="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23"/>
      <c r="S297" s="23"/>
      <c r="T297" s="23"/>
      <c r="U297" s="3"/>
      <c r="V297" s="3"/>
      <c r="W297" s="3"/>
      <c r="X297" s="3"/>
      <c r="Y297" s="3"/>
      <c r="Z297" s="3"/>
      <c r="AA297" s="3"/>
    </row>
    <row r="298" spans="1:27" s="24" customFormat="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23"/>
      <c r="S298" s="23"/>
      <c r="T298" s="23"/>
      <c r="U298" s="3"/>
      <c r="V298" s="3"/>
      <c r="W298" s="3"/>
      <c r="X298" s="3"/>
      <c r="Y298" s="3"/>
      <c r="Z298" s="3"/>
      <c r="AA298" s="3"/>
    </row>
    <row r="299" spans="1:27" s="24" customFormat="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23"/>
      <c r="S299" s="23"/>
      <c r="T299" s="23"/>
      <c r="U299" s="3"/>
      <c r="V299" s="3"/>
      <c r="W299" s="3"/>
      <c r="X299" s="3"/>
      <c r="Y299" s="3"/>
      <c r="Z299" s="3"/>
      <c r="AA299" s="3"/>
    </row>
    <row r="300" spans="1:27" s="24" customFormat="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23"/>
      <c r="S300" s="23"/>
      <c r="T300" s="23"/>
      <c r="U300" s="3"/>
      <c r="V300" s="3"/>
      <c r="W300" s="3"/>
      <c r="X300" s="3"/>
      <c r="Y300" s="3"/>
      <c r="Z300" s="3"/>
      <c r="AA300" s="3"/>
    </row>
    <row r="301" spans="1:27" s="24" customFormat="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23"/>
      <c r="S301" s="23"/>
      <c r="T301" s="23"/>
      <c r="U301" s="3"/>
      <c r="V301" s="3"/>
      <c r="W301" s="3"/>
      <c r="X301" s="3"/>
      <c r="Y301" s="3"/>
      <c r="Z301" s="3"/>
      <c r="AA301" s="3"/>
    </row>
    <row r="302" spans="1:27" s="24" customFormat="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23"/>
      <c r="S302" s="23"/>
      <c r="T302" s="23"/>
      <c r="U302" s="3"/>
      <c r="V302" s="3"/>
      <c r="W302" s="3"/>
      <c r="X302" s="3"/>
      <c r="Y302" s="3"/>
      <c r="Z302" s="3"/>
      <c r="AA302" s="3"/>
    </row>
    <row r="303" spans="1:27" s="24" customFormat="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23"/>
      <c r="S303" s="23"/>
      <c r="T303" s="23"/>
      <c r="U303" s="3"/>
      <c r="V303" s="3"/>
      <c r="W303" s="3"/>
      <c r="X303" s="3"/>
      <c r="Y303" s="3"/>
      <c r="Z303" s="3"/>
      <c r="AA303" s="3"/>
    </row>
    <row r="304" spans="1:27" s="24" customFormat="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23"/>
      <c r="S304" s="23"/>
      <c r="T304" s="23"/>
      <c r="U304" s="3"/>
      <c r="V304" s="3"/>
      <c r="W304" s="3"/>
      <c r="X304" s="3"/>
      <c r="Y304" s="3"/>
      <c r="Z304" s="3"/>
      <c r="AA304" s="3"/>
    </row>
    <row r="305" spans="1:27" s="24" customFormat="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23"/>
      <c r="S305" s="23"/>
      <c r="T305" s="23"/>
      <c r="U305" s="3"/>
      <c r="V305" s="3"/>
      <c r="W305" s="3"/>
      <c r="X305" s="3"/>
      <c r="Y305" s="3"/>
      <c r="Z305" s="3"/>
      <c r="AA305" s="3"/>
    </row>
    <row r="306" spans="1:27" s="24" customFormat="1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23"/>
      <c r="S306" s="23"/>
      <c r="T306" s="23"/>
      <c r="U306" s="3"/>
      <c r="V306" s="3"/>
      <c r="W306" s="3"/>
      <c r="X306" s="3"/>
      <c r="Y306" s="3"/>
      <c r="Z306" s="3"/>
      <c r="AA306" s="3"/>
    </row>
    <row r="307" spans="1:27" s="24" customFormat="1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23"/>
      <c r="S307" s="23"/>
      <c r="T307" s="23"/>
      <c r="U307" s="3"/>
      <c r="V307" s="3"/>
      <c r="W307" s="3"/>
      <c r="X307" s="3"/>
      <c r="Y307" s="3"/>
      <c r="Z307" s="3"/>
      <c r="AA307" s="3"/>
    </row>
    <row r="308" spans="1:27" s="24" customFormat="1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23"/>
      <c r="S308" s="23"/>
      <c r="T308" s="23"/>
      <c r="U308" s="3"/>
      <c r="V308" s="3"/>
      <c r="W308" s="3"/>
      <c r="X308" s="3"/>
      <c r="Y308" s="3"/>
      <c r="Z308" s="3"/>
      <c r="AA308" s="3"/>
    </row>
    <row r="309" spans="1:27" s="24" customFormat="1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23"/>
      <c r="S309" s="23"/>
      <c r="T309" s="23"/>
      <c r="U309" s="3"/>
      <c r="V309" s="3"/>
      <c r="W309" s="3"/>
      <c r="X309" s="3"/>
      <c r="Y309" s="3"/>
      <c r="Z309" s="3"/>
      <c r="AA309" s="3"/>
    </row>
    <row r="310" spans="1:27" s="24" customFormat="1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23"/>
      <c r="S310" s="23"/>
      <c r="T310" s="23"/>
      <c r="U310" s="3"/>
      <c r="V310" s="3"/>
      <c r="W310" s="3"/>
      <c r="X310" s="3"/>
      <c r="Y310" s="3"/>
      <c r="Z310" s="3"/>
      <c r="AA310" s="3"/>
    </row>
    <row r="311" spans="1:27" s="24" customFormat="1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23"/>
      <c r="S311" s="23"/>
      <c r="T311" s="23"/>
      <c r="U311" s="3"/>
      <c r="V311" s="3"/>
      <c r="W311" s="3"/>
      <c r="X311" s="3"/>
      <c r="Y311" s="3"/>
      <c r="Z311" s="3"/>
      <c r="AA311" s="3"/>
    </row>
    <row r="312" spans="1:27" s="24" customFormat="1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23"/>
      <c r="S312" s="23"/>
      <c r="T312" s="23"/>
      <c r="U312" s="3"/>
      <c r="V312" s="3"/>
      <c r="W312" s="3"/>
      <c r="X312" s="3"/>
      <c r="Y312" s="3"/>
      <c r="Z312" s="3"/>
      <c r="AA312" s="3"/>
    </row>
    <row r="313" spans="1:27" s="24" customFormat="1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23"/>
      <c r="S313" s="23"/>
      <c r="T313" s="23"/>
      <c r="U313" s="3"/>
      <c r="V313" s="3"/>
      <c r="W313" s="3"/>
      <c r="X313" s="3"/>
      <c r="Y313" s="3"/>
      <c r="Z313" s="3"/>
      <c r="AA313" s="3"/>
    </row>
    <row r="314" spans="1:27" s="24" customFormat="1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23"/>
      <c r="S314" s="23"/>
      <c r="T314" s="23"/>
      <c r="U314" s="3"/>
      <c r="V314" s="3"/>
      <c r="W314" s="3"/>
      <c r="X314" s="3"/>
      <c r="Y314" s="3"/>
      <c r="Z314" s="3"/>
      <c r="AA314" s="3"/>
    </row>
    <row r="315" spans="1:27" s="24" customFormat="1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23"/>
      <c r="S315" s="23"/>
      <c r="T315" s="23"/>
      <c r="U315" s="3"/>
      <c r="V315" s="3"/>
      <c r="W315" s="3"/>
      <c r="X315" s="3"/>
      <c r="Y315" s="3"/>
      <c r="Z315" s="3"/>
      <c r="AA315" s="3"/>
    </row>
    <row r="316" spans="1:27" s="24" customFormat="1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23"/>
      <c r="S316" s="23"/>
      <c r="T316" s="23"/>
      <c r="U316" s="3"/>
      <c r="V316" s="3"/>
      <c r="W316" s="3"/>
      <c r="X316" s="3"/>
      <c r="Y316" s="3"/>
      <c r="Z316" s="3"/>
      <c r="AA316" s="3"/>
    </row>
    <row r="317" spans="1:27" s="24" customFormat="1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23"/>
      <c r="S317" s="23"/>
      <c r="T317" s="23"/>
      <c r="U317" s="3"/>
      <c r="V317" s="3"/>
      <c r="W317" s="3"/>
      <c r="X317" s="3"/>
      <c r="Y317" s="3"/>
      <c r="Z317" s="3"/>
      <c r="AA317" s="3"/>
    </row>
    <row r="318" spans="1:27" s="24" customFormat="1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23"/>
      <c r="S318" s="23"/>
      <c r="T318" s="23"/>
      <c r="U318" s="3"/>
      <c r="V318" s="3"/>
      <c r="W318" s="3"/>
      <c r="X318" s="3"/>
      <c r="Y318" s="3"/>
      <c r="Z318" s="3"/>
      <c r="AA318" s="3"/>
    </row>
    <row r="319" spans="1:27" s="24" customFormat="1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23"/>
      <c r="S319" s="23"/>
      <c r="T319" s="23"/>
      <c r="U319" s="3"/>
      <c r="V319" s="3"/>
      <c r="W319" s="3"/>
      <c r="X319" s="3"/>
      <c r="Y319" s="3"/>
      <c r="Z319" s="3"/>
      <c r="AA319" s="3"/>
    </row>
    <row r="320" spans="1:27" s="24" customFormat="1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23"/>
      <c r="S320" s="23"/>
      <c r="T320" s="23"/>
      <c r="U320" s="3"/>
      <c r="V320" s="3"/>
      <c r="W320" s="3"/>
      <c r="X320" s="3"/>
      <c r="Y320" s="3"/>
      <c r="Z320" s="3"/>
      <c r="AA320" s="3"/>
    </row>
    <row r="321" spans="1:27" s="24" customFormat="1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23"/>
      <c r="S321" s="23"/>
      <c r="T321" s="23"/>
      <c r="U321" s="3"/>
      <c r="V321" s="3"/>
      <c r="W321" s="3"/>
      <c r="X321" s="3"/>
      <c r="Y321" s="3"/>
      <c r="Z321" s="3"/>
      <c r="AA321" s="3"/>
    </row>
    <row r="322" spans="1:27" s="24" customFormat="1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23"/>
      <c r="S322" s="23"/>
      <c r="T322" s="23"/>
      <c r="U322" s="3"/>
      <c r="V322" s="3"/>
      <c r="W322" s="3"/>
      <c r="X322" s="3"/>
      <c r="Y322" s="3"/>
      <c r="Z322" s="3"/>
      <c r="AA322" s="3"/>
    </row>
    <row r="323" spans="1:27" s="24" customFormat="1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23"/>
      <c r="S323" s="23"/>
      <c r="T323" s="23"/>
      <c r="U323" s="3"/>
      <c r="V323" s="3"/>
      <c r="W323" s="3"/>
      <c r="X323" s="3"/>
      <c r="Y323" s="3"/>
      <c r="Z323" s="3"/>
      <c r="AA323" s="3"/>
    </row>
    <row r="324" spans="1:27" s="24" customFormat="1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23"/>
      <c r="S324" s="23"/>
      <c r="T324" s="23"/>
      <c r="U324" s="3"/>
      <c r="V324" s="3"/>
      <c r="W324" s="3"/>
      <c r="X324" s="3"/>
      <c r="Y324" s="3"/>
      <c r="Z324" s="3"/>
      <c r="AA324" s="3"/>
    </row>
    <row r="325" spans="1:27" s="24" customFormat="1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23"/>
      <c r="S325" s="23"/>
      <c r="T325" s="23"/>
      <c r="U325" s="3"/>
      <c r="V325" s="3"/>
      <c r="W325" s="3"/>
      <c r="X325" s="3"/>
      <c r="Y325" s="3"/>
      <c r="Z325" s="3"/>
      <c r="AA325" s="3"/>
    </row>
    <row r="326" spans="1:27" s="24" customFormat="1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23"/>
      <c r="S326" s="23"/>
      <c r="T326" s="23"/>
      <c r="U326" s="3"/>
      <c r="V326" s="3"/>
      <c r="W326" s="3"/>
      <c r="X326" s="3"/>
      <c r="Y326" s="3"/>
      <c r="Z326" s="3"/>
      <c r="AA326" s="3"/>
    </row>
    <row r="327" spans="1:27" s="24" customFormat="1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23"/>
      <c r="S327" s="23"/>
      <c r="T327" s="23"/>
      <c r="U327" s="3"/>
      <c r="V327" s="3"/>
      <c r="W327" s="3"/>
      <c r="X327" s="3"/>
      <c r="Y327" s="3"/>
      <c r="Z327" s="3"/>
      <c r="AA327" s="3"/>
    </row>
    <row r="328" spans="1:27" s="24" customFormat="1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23"/>
      <c r="S328" s="23"/>
      <c r="T328" s="23"/>
      <c r="U328" s="3"/>
      <c r="V328" s="3"/>
      <c r="W328" s="3"/>
      <c r="X328" s="3"/>
      <c r="Y328" s="3"/>
      <c r="Z328" s="3"/>
      <c r="AA328" s="3"/>
    </row>
    <row r="329" spans="1:27" s="24" customFormat="1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23"/>
      <c r="S329" s="23"/>
      <c r="T329" s="23"/>
      <c r="U329" s="3"/>
      <c r="V329" s="3"/>
      <c r="W329" s="3"/>
      <c r="X329" s="3"/>
      <c r="Y329" s="3"/>
      <c r="Z329" s="3"/>
      <c r="AA329" s="3"/>
    </row>
    <row r="330" spans="1:27" s="24" customFormat="1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23"/>
      <c r="S330" s="23"/>
      <c r="T330" s="23"/>
      <c r="U330" s="3"/>
      <c r="V330" s="3"/>
      <c r="W330" s="3"/>
      <c r="X330" s="3"/>
      <c r="Y330" s="3"/>
      <c r="Z330" s="3"/>
      <c r="AA330" s="3"/>
    </row>
    <row r="331" spans="1:27" s="24" customFormat="1" ht="12.75">
      <c r="A331"/>
      <c r="B331" s="3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 s="14"/>
      <c r="S331" s="14"/>
      <c r="T331" s="14"/>
      <c r="U331"/>
      <c r="V331"/>
      <c r="W331"/>
      <c r="X331" s="3"/>
      <c r="Y331" s="3"/>
      <c r="Z331" s="3"/>
      <c r="AA331" s="3"/>
    </row>
    <row r="332" spans="1:27" s="24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 s="14"/>
      <c r="S332" s="14"/>
      <c r="T332" s="14"/>
      <c r="U332"/>
      <c r="V332"/>
      <c r="W332"/>
      <c r="X332" s="3"/>
      <c r="Y332" s="3"/>
      <c r="Z332" s="3"/>
      <c r="AA332" s="3"/>
    </row>
    <row r="333" spans="1:27" s="24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 s="14"/>
      <c r="S333" s="14"/>
      <c r="T333" s="14"/>
      <c r="U333"/>
      <c r="V333"/>
      <c r="W333"/>
      <c r="X333" s="3"/>
      <c r="Y333" s="3"/>
      <c r="Z333" s="3"/>
      <c r="AA333" s="3"/>
    </row>
    <row r="334" spans="1:27" s="24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 s="14"/>
      <c r="S334" s="14"/>
      <c r="T334" s="14"/>
      <c r="U334"/>
      <c r="V334"/>
      <c r="W334"/>
      <c r="X334" s="3"/>
      <c r="Y334" s="3"/>
      <c r="Z334" s="3"/>
      <c r="AA334" s="3"/>
    </row>
    <row r="335" spans="1:27" s="24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 s="14"/>
      <c r="S335" s="14"/>
      <c r="T335" s="14"/>
      <c r="U335"/>
      <c r="V335"/>
      <c r="W335"/>
      <c r="X335" s="3"/>
      <c r="Y335" s="3"/>
      <c r="Z335" s="3"/>
      <c r="AA335" s="3"/>
    </row>
    <row r="336" spans="1:27" s="24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 s="14"/>
      <c r="S336" s="14"/>
      <c r="T336" s="14"/>
      <c r="U336"/>
      <c r="V336"/>
      <c r="W336"/>
      <c r="X336" s="3"/>
      <c r="Y336" s="3"/>
      <c r="Z336" s="3"/>
      <c r="AA336" s="3"/>
    </row>
    <row r="337" spans="1:27" s="24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 s="14"/>
      <c r="S337" s="14"/>
      <c r="T337" s="14"/>
      <c r="U337"/>
      <c r="V337"/>
      <c r="W337"/>
      <c r="X337" s="3"/>
      <c r="Y337" s="3"/>
      <c r="Z337" s="3"/>
      <c r="AA337" s="3"/>
    </row>
    <row r="338" spans="1:27" s="24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 s="14"/>
      <c r="S338" s="14"/>
      <c r="T338" s="14"/>
      <c r="U338"/>
      <c r="V338"/>
      <c r="W338"/>
      <c r="X338" s="3"/>
      <c r="Y338" s="3"/>
      <c r="Z338" s="3"/>
      <c r="AA338" s="3"/>
    </row>
    <row r="339" spans="1:27" s="24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 s="14"/>
      <c r="S339" s="14"/>
      <c r="T339" s="14"/>
      <c r="U339"/>
      <c r="V339"/>
      <c r="W339"/>
      <c r="X339" s="3"/>
      <c r="Y339" s="3"/>
      <c r="Z339" s="3"/>
      <c r="AA339" s="3"/>
    </row>
    <row r="340" spans="1:27" s="24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 s="14"/>
      <c r="S340" s="14"/>
      <c r="T340" s="14"/>
      <c r="U340"/>
      <c r="V340"/>
      <c r="W340"/>
      <c r="X340" s="3"/>
      <c r="Y340" s="3"/>
      <c r="Z340" s="3"/>
      <c r="AA340" s="3"/>
    </row>
    <row r="341" spans="1:27" s="24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 s="14"/>
      <c r="S341" s="14"/>
      <c r="T341" s="14"/>
      <c r="U341"/>
      <c r="V341"/>
      <c r="W341"/>
      <c r="X341" s="3"/>
      <c r="Y341" s="3"/>
      <c r="Z341" s="3"/>
      <c r="AA341" s="3"/>
    </row>
    <row r="342" spans="1:27" s="24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 s="14"/>
      <c r="S342" s="14"/>
      <c r="T342" s="14"/>
      <c r="U342"/>
      <c r="V342"/>
      <c r="W342"/>
      <c r="X342" s="3"/>
      <c r="Y342" s="3"/>
      <c r="Z342" s="3"/>
      <c r="AA342" s="3"/>
    </row>
    <row r="343" spans="1:27" s="24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 s="14"/>
      <c r="S343" s="14"/>
      <c r="T343" s="14"/>
      <c r="U343"/>
      <c r="V343"/>
      <c r="W343"/>
      <c r="X343" s="3"/>
      <c r="Y343" s="3"/>
      <c r="Z343" s="3"/>
      <c r="AA343" s="3"/>
    </row>
    <row r="344" spans="1:27" s="24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 s="14"/>
      <c r="S344" s="14"/>
      <c r="T344" s="14"/>
      <c r="U344"/>
      <c r="V344"/>
      <c r="W344"/>
      <c r="X344" s="3"/>
      <c r="Y344" s="3"/>
      <c r="Z344" s="3"/>
      <c r="AA344" s="3"/>
    </row>
  </sheetData>
  <printOptions horizontalCentered="1"/>
  <pageMargins left="0.5" right="0.5" top="0.5" bottom="0.5" header="0.4" footer="0.4"/>
  <pageSetup fitToHeight="1" fitToWidth="1" horizontalDpi="600" verticalDpi="600" orientation="landscape" scale="63" r:id="rId1"/>
  <headerFooter alignWithMargins="0">
    <oddFooter>&amp;L       &amp;"Arial,Bold Italic"&amp;12Page &amp;P&amp;"Arial,Italic"&amp;10       Prepared by Julien J. Studley, Inc.   &amp;D   &amp;8(&amp;F/&amp;A)</oddFooter>
  </headerFooter>
  <rowBreaks count="1" manualBreakCount="1">
    <brk id="43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7"/>
  <sheetViews>
    <sheetView tabSelected="1" view="pageBreakPreview" zoomScale="85" zoomScaleNormal="70" zoomScaleSheetLayoutView="85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7.421875" style="0" customWidth="1"/>
    <col min="3" max="3" width="1.8515625" style="0" customWidth="1"/>
    <col min="4" max="4" width="7.7109375" style="0" bestFit="1" customWidth="1"/>
    <col min="5" max="5" width="2.00390625" style="0" customWidth="1"/>
    <col min="6" max="6" width="10.140625" style="0" bestFit="1" customWidth="1"/>
    <col min="7" max="7" width="8.421875" style="0" bestFit="1" customWidth="1"/>
    <col min="8" max="8" width="14.28125" style="0" bestFit="1" customWidth="1"/>
    <col min="9" max="9" width="7.8515625" style="0" bestFit="1" customWidth="1"/>
    <col min="10" max="10" width="8.57421875" style="0" bestFit="1" customWidth="1"/>
    <col min="11" max="11" width="12.57421875" style="0" customWidth="1"/>
    <col min="12" max="12" width="2.00390625" style="0" customWidth="1"/>
    <col min="13" max="13" width="8.421875" style="0" bestFit="1" customWidth="1"/>
    <col min="14" max="14" width="11.8515625" style="0" bestFit="1" customWidth="1"/>
    <col min="15" max="15" width="10.8515625" style="0" bestFit="1" customWidth="1"/>
    <col min="16" max="17" width="11.8515625" style="0" bestFit="1" customWidth="1"/>
    <col min="18" max="18" width="2.00390625" style="14" customWidth="1"/>
    <col min="19" max="19" width="9.421875" style="14" bestFit="1" customWidth="1"/>
    <col min="20" max="20" width="2.00390625" style="14" customWidth="1"/>
    <col min="21" max="21" width="14.421875" style="0" customWidth="1"/>
    <col min="22" max="22" width="15.421875" style="0" customWidth="1"/>
    <col min="23" max="23" width="16.421875" style="0" bestFit="1" customWidth="1"/>
    <col min="25" max="25" width="7.8515625" style="0" customWidth="1"/>
    <col min="26" max="26" width="10.8515625" style="0" bestFit="1" customWidth="1"/>
    <col min="27" max="27" width="12.00390625" style="4" customWidth="1"/>
    <col min="28" max="29" width="9.140625" style="4" customWidth="1"/>
    <col min="30" max="30" width="12.140625" style="4" bestFit="1" customWidth="1"/>
    <col min="31" max="31" width="9.140625" style="4" customWidth="1"/>
    <col min="32" max="32" width="12.421875" style="4" bestFit="1" customWidth="1"/>
    <col min="33" max="16384" width="9.140625" style="4" customWidth="1"/>
  </cols>
  <sheetData>
    <row r="1" spans="1:26" s="24" customFormat="1" ht="15" customHeight="1">
      <c r="A1" s="41" t="str">
        <f>data!A1</f>
        <v>XYZ CORPORATION</v>
      </c>
      <c r="B1" s="21"/>
      <c r="C1" s="21"/>
      <c r="D1" s="21"/>
      <c r="E1" s="21"/>
      <c r="F1" s="2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3"/>
      <c r="S1" s="23"/>
      <c r="T1" s="23"/>
      <c r="U1" s="3"/>
      <c r="V1" s="3"/>
      <c r="W1" s="3"/>
      <c r="X1" s="3"/>
      <c r="Y1" s="3"/>
      <c r="Z1" s="3"/>
    </row>
    <row r="2" spans="1:26" s="24" customFormat="1" ht="15">
      <c r="A2" s="41">
        <f>data!A2</f>
        <v>0</v>
      </c>
      <c r="B2" s="21"/>
      <c r="C2" s="21"/>
      <c r="D2" s="21"/>
      <c r="E2" s="21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3"/>
      <c r="S2" s="23"/>
      <c r="T2" s="23"/>
      <c r="U2" s="3"/>
      <c r="V2" s="3"/>
      <c r="W2" s="3"/>
      <c r="X2" s="3"/>
      <c r="Y2" s="3"/>
      <c r="Z2" s="3"/>
    </row>
    <row r="3" spans="1:26" s="24" customFormat="1" ht="15">
      <c r="A3" s="41"/>
      <c r="B3" s="21"/>
      <c r="C3" s="21"/>
      <c r="D3" s="21"/>
      <c r="E3" s="21"/>
      <c r="F3" s="2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3"/>
      <c r="S3" s="23"/>
      <c r="T3" s="23"/>
      <c r="U3" s="3"/>
      <c r="V3" s="3"/>
      <c r="W3" s="3"/>
      <c r="X3" s="3"/>
      <c r="Y3" s="3"/>
      <c r="Z3" s="3"/>
    </row>
    <row r="4" spans="1:26" s="24" customFormat="1" ht="13.5" customHeight="1" thickBot="1">
      <c r="A4" s="2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3"/>
      <c r="S4" s="23"/>
      <c r="T4" s="23"/>
      <c r="U4" s="3"/>
      <c r="V4" s="3"/>
      <c r="W4" s="3"/>
      <c r="X4" s="3"/>
      <c r="Y4" s="3"/>
      <c r="Z4" s="3"/>
    </row>
    <row r="5" spans="1:26" s="24" customFormat="1" ht="13.5" customHeight="1">
      <c r="A5" s="49"/>
      <c r="B5" s="50"/>
      <c r="C5" s="50"/>
      <c r="D5" s="50"/>
      <c r="E5" s="50"/>
      <c r="F5" s="50"/>
      <c r="G5" s="50"/>
      <c r="H5" s="50"/>
      <c r="I5" s="51"/>
      <c r="J5"/>
      <c r="K5" s="142"/>
      <c r="L5" s="3"/>
      <c r="M5" s="3"/>
      <c r="N5" s="3"/>
      <c r="O5" s="3"/>
      <c r="P5" s="3"/>
      <c r="Q5" s="3"/>
      <c r="R5" s="23"/>
      <c r="S5" s="23"/>
      <c r="T5" s="23"/>
      <c r="U5" s="3"/>
      <c r="V5" s="3"/>
      <c r="W5" s="3"/>
      <c r="X5" s="3"/>
      <c r="Y5" s="3"/>
      <c r="Z5" s="3"/>
    </row>
    <row r="6" spans="1:26" s="24" customFormat="1" ht="18.75" customHeight="1">
      <c r="A6" s="52" t="s">
        <v>71</v>
      </c>
      <c r="B6" s="53"/>
      <c r="C6" s="54"/>
      <c r="D6" s="54"/>
      <c r="E6" s="54"/>
      <c r="F6" s="54"/>
      <c r="G6" s="54"/>
      <c r="H6" s="54"/>
      <c r="I6" s="55"/>
      <c r="J6"/>
      <c r="K6" s="142"/>
      <c r="L6" s="23"/>
      <c r="M6" s="23"/>
      <c r="N6" s="23"/>
      <c r="O6" s="23"/>
      <c r="P6" s="23"/>
      <c r="Q6" s="23"/>
      <c r="R6" s="23"/>
      <c r="S6" s="23"/>
      <c r="T6" s="23"/>
      <c r="U6" s="3"/>
      <c r="V6" s="3"/>
      <c r="W6" s="3"/>
      <c r="X6" s="3"/>
      <c r="Y6" s="3"/>
      <c r="Z6" s="3"/>
    </row>
    <row r="7" spans="1:27" s="24" customFormat="1" ht="13.5" customHeight="1" thickBot="1">
      <c r="A7" s="57"/>
      <c r="B7" s="58"/>
      <c r="C7" s="59"/>
      <c r="D7" s="59"/>
      <c r="E7" s="59"/>
      <c r="F7" s="59"/>
      <c r="G7" s="59"/>
      <c r="H7" s="59"/>
      <c r="I7" s="106"/>
      <c r="J7"/>
      <c r="K7" s="23"/>
      <c r="L7" s="23"/>
      <c r="M7" s="140"/>
      <c r="N7" s="23"/>
      <c r="O7" s="23"/>
      <c r="P7" s="23"/>
      <c r="Q7" s="23"/>
      <c r="R7" s="23"/>
      <c r="S7" s="23"/>
      <c r="T7" s="23"/>
      <c r="U7" s="3"/>
      <c r="V7" s="3"/>
      <c r="W7" s="3"/>
      <c r="X7" s="3"/>
      <c r="Y7" s="3"/>
      <c r="Z7" s="3"/>
      <c r="AA7" s="4"/>
    </row>
    <row r="8" spans="5:27" s="24" customFormat="1" ht="12.75" customHeight="1">
      <c r="E8" s="25"/>
      <c r="R8" s="23"/>
      <c r="S8" s="23"/>
      <c r="T8" s="23"/>
      <c r="U8" s="3"/>
      <c r="V8" s="3"/>
      <c r="W8" s="3"/>
      <c r="X8" s="3"/>
      <c r="Y8" s="3"/>
      <c r="Z8" s="3"/>
      <c r="AA8" s="4"/>
    </row>
    <row r="9" spans="1:26" s="24" customFormat="1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23"/>
      <c r="S9" s="23"/>
      <c r="T9" s="23"/>
      <c r="U9" s="3"/>
      <c r="V9" s="3"/>
      <c r="W9" s="3"/>
      <c r="X9" s="3"/>
      <c r="Y9" s="3"/>
      <c r="Z9" s="3"/>
    </row>
    <row r="10" spans="1:33" s="174" customFormat="1" ht="12.75" customHeight="1">
      <c r="A10" s="72">
        <v>-1</v>
      </c>
      <c r="B10" s="78"/>
      <c r="C10" s="74"/>
      <c r="D10" s="74"/>
      <c r="E10" s="75"/>
      <c r="F10" s="76">
        <f>+A10-1</f>
        <v>-2</v>
      </c>
      <c r="G10" s="76">
        <f>+F10-1</f>
        <v>-3</v>
      </c>
      <c r="H10" s="76">
        <f>+G10-1</f>
        <v>-4</v>
      </c>
      <c r="I10" s="76">
        <f>+H10-1</f>
        <v>-5</v>
      </c>
      <c r="J10" s="76">
        <f>+I10-1</f>
        <v>-6</v>
      </c>
      <c r="K10" s="76">
        <f>+J10-1</f>
        <v>-7</v>
      </c>
      <c r="L10" s="76"/>
      <c r="M10" s="76">
        <f>K10-1</f>
        <v>-8</v>
      </c>
      <c r="N10" s="76">
        <f>M10-1</f>
        <v>-9</v>
      </c>
      <c r="O10" s="76">
        <f>N10-1</f>
        <v>-10</v>
      </c>
      <c r="P10" s="76">
        <f>O10-1</f>
        <v>-11</v>
      </c>
      <c r="Q10" s="76">
        <f>P10-1</f>
        <v>-12</v>
      </c>
      <c r="R10" s="76"/>
      <c r="S10" s="76">
        <f>Q10-1</f>
        <v>-13</v>
      </c>
      <c r="T10" s="76"/>
      <c r="U10" s="76">
        <f>S10-1</f>
        <v>-14</v>
      </c>
      <c r="V10" s="76">
        <f>+U10-1</f>
        <v>-15</v>
      </c>
      <c r="W10" s="76">
        <f>+V10-1</f>
        <v>-16</v>
      </c>
      <c r="X10" s="73"/>
      <c r="Y10" s="77"/>
      <c r="Z10" s="77"/>
      <c r="AA10" s="175"/>
      <c r="AB10" s="256"/>
      <c r="AC10" s="256"/>
      <c r="AD10" s="256"/>
      <c r="AE10" s="256"/>
      <c r="AF10" s="256"/>
      <c r="AG10" s="256"/>
    </row>
    <row r="11" spans="1:33" s="24" customFormat="1" ht="13.5" thickBot="1">
      <c r="A11" s="3"/>
      <c r="B11" s="26"/>
      <c r="C11" s="26"/>
      <c r="D11" s="26"/>
      <c r="E11" s="39"/>
      <c r="F11" s="26"/>
      <c r="G11" s="26"/>
      <c r="H11" s="26"/>
      <c r="I11" s="26"/>
      <c r="J11" s="26"/>
      <c r="K11" s="26"/>
      <c r="L11" s="23"/>
      <c r="R11" s="23"/>
      <c r="T11" s="23"/>
      <c r="U11" s="26"/>
      <c r="V11" s="26"/>
      <c r="W11" s="26"/>
      <c r="X11"/>
      <c r="Y11" s="3"/>
      <c r="Z11" s="3"/>
      <c r="AA11" s="132"/>
      <c r="AB11" s="132"/>
      <c r="AC11" s="132"/>
      <c r="AD11" s="132"/>
      <c r="AE11" s="132"/>
      <c r="AF11" s="132"/>
      <c r="AG11" s="132"/>
    </row>
    <row r="12" spans="1:33" s="24" customFormat="1" ht="12.75" customHeight="1">
      <c r="A12" s="61"/>
      <c r="B12" s="62"/>
      <c r="C12" s="62"/>
      <c r="D12" s="63"/>
      <c r="E12" s="39"/>
      <c r="F12" s="61"/>
      <c r="G12" s="82"/>
      <c r="H12" s="82"/>
      <c r="I12" s="82"/>
      <c r="J12" s="82"/>
      <c r="K12" s="83"/>
      <c r="L12" s="17"/>
      <c r="M12" s="87" t="s">
        <v>13</v>
      </c>
      <c r="N12" s="88"/>
      <c r="O12" s="88"/>
      <c r="P12" s="88"/>
      <c r="Q12" s="89"/>
      <c r="R12" s="40"/>
      <c r="S12" s="266"/>
      <c r="T12" s="40"/>
      <c r="U12" s="90"/>
      <c r="V12" s="82"/>
      <c r="W12" s="83"/>
      <c r="X12"/>
      <c r="Y12"/>
      <c r="Z12"/>
      <c r="AB12" s="132"/>
      <c r="AC12" s="132"/>
      <c r="AD12" s="132"/>
      <c r="AE12" s="132"/>
      <c r="AF12" s="132"/>
      <c r="AG12" s="132"/>
    </row>
    <row r="13" spans="1:33" s="24" customFormat="1" ht="12.75" customHeight="1">
      <c r="A13" s="103" t="s">
        <v>2</v>
      </c>
      <c r="B13" s="65"/>
      <c r="C13" s="65"/>
      <c r="D13" s="66"/>
      <c r="E13" s="31"/>
      <c r="F13" s="84"/>
      <c r="G13" s="68" t="s">
        <v>43</v>
      </c>
      <c r="H13" s="193" t="s">
        <v>14</v>
      </c>
      <c r="I13" s="193"/>
      <c r="J13" s="68"/>
      <c r="K13" s="69"/>
      <c r="L13" s="17"/>
      <c r="M13" s="84"/>
      <c r="N13" s="68"/>
      <c r="O13" s="68"/>
      <c r="P13" s="68" t="s">
        <v>15</v>
      </c>
      <c r="Q13" s="69" t="s">
        <v>15</v>
      </c>
      <c r="R13" s="17"/>
      <c r="S13" s="267"/>
      <c r="T13" s="17"/>
      <c r="U13" s="84"/>
      <c r="V13" s="68" t="s">
        <v>3</v>
      </c>
      <c r="W13" s="69" t="s">
        <v>4</v>
      </c>
      <c r="X13"/>
      <c r="Y13"/>
      <c r="Z13"/>
      <c r="AA13" s="230"/>
      <c r="AB13" s="230"/>
      <c r="AC13" s="132"/>
      <c r="AD13" s="132"/>
      <c r="AE13" s="132"/>
      <c r="AF13" s="132"/>
      <c r="AG13" s="132"/>
    </row>
    <row r="14" spans="1:33" s="24" customFormat="1" ht="12.75" customHeight="1">
      <c r="A14" s="64"/>
      <c r="B14" s="67"/>
      <c r="C14" s="65"/>
      <c r="D14" s="66"/>
      <c r="E14" s="31"/>
      <c r="F14" s="84" t="s">
        <v>6</v>
      </c>
      <c r="G14" s="68" t="s">
        <v>44</v>
      </c>
      <c r="H14" s="68" t="s">
        <v>50</v>
      </c>
      <c r="I14" s="68"/>
      <c r="J14" s="68" t="s">
        <v>3</v>
      </c>
      <c r="K14" s="69" t="s">
        <v>4</v>
      </c>
      <c r="L14" s="17"/>
      <c r="M14" s="84" t="s">
        <v>16</v>
      </c>
      <c r="N14" s="68" t="s">
        <v>17</v>
      </c>
      <c r="O14" s="68" t="s">
        <v>18</v>
      </c>
      <c r="P14" s="68" t="s">
        <v>32</v>
      </c>
      <c r="Q14" s="69" t="s">
        <v>4</v>
      </c>
      <c r="R14" s="17"/>
      <c r="S14" s="267"/>
      <c r="T14" s="17"/>
      <c r="U14" s="84" t="s">
        <v>6</v>
      </c>
      <c r="V14" s="68" t="s">
        <v>5</v>
      </c>
      <c r="W14" s="69" t="s">
        <v>3</v>
      </c>
      <c r="X14"/>
      <c r="Y14"/>
      <c r="Z14"/>
      <c r="AA14" s="230" t="s">
        <v>102</v>
      </c>
      <c r="AB14" s="230"/>
      <c r="AG14" s="132"/>
    </row>
    <row r="15" spans="1:33" s="24" customFormat="1" ht="12.75" customHeight="1">
      <c r="A15" s="64"/>
      <c r="B15" s="68" t="str">
        <f>data!J5</f>
        <v>Dec.</v>
      </c>
      <c r="C15" s="67"/>
      <c r="D15" s="69" t="str">
        <f>data!K5</f>
        <v>Nov.</v>
      </c>
      <c r="E15" s="31"/>
      <c r="F15" s="84" t="s">
        <v>11</v>
      </c>
      <c r="G15" s="68" t="s">
        <v>20</v>
      </c>
      <c r="H15" s="68" t="s">
        <v>51</v>
      </c>
      <c r="I15" s="68" t="s">
        <v>120</v>
      </c>
      <c r="J15" s="68" t="s">
        <v>19</v>
      </c>
      <c r="K15" s="69" t="s">
        <v>3</v>
      </c>
      <c r="L15" s="17"/>
      <c r="M15" s="84" t="s">
        <v>7</v>
      </c>
      <c r="N15" s="68" t="s">
        <v>21</v>
      </c>
      <c r="O15" s="68" t="s">
        <v>22</v>
      </c>
      <c r="P15" s="68" t="s">
        <v>22</v>
      </c>
      <c r="Q15" s="69" t="s">
        <v>18</v>
      </c>
      <c r="R15" s="17"/>
      <c r="S15" s="267" t="s">
        <v>103</v>
      </c>
      <c r="T15" s="17"/>
      <c r="U15" s="84" t="s">
        <v>11</v>
      </c>
      <c r="V15" s="68" t="s">
        <v>7</v>
      </c>
      <c r="W15" s="69" t="s">
        <v>5</v>
      </c>
      <c r="X15"/>
      <c r="Y15" s="4"/>
      <c r="Z15" s="12" t="s">
        <v>45</v>
      </c>
      <c r="AA15" s="255">
        <v>5</v>
      </c>
      <c r="AB15" s="230"/>
      <c r="AC15" s="132"/>
      <c r="AD15" s="132"/>
      <c r="AE15" s="132"/>
      <c r="AF15" s="132"/>
      <c r="AG15" s="132"/>
    </row>
    <row r="16" spans="1:34" s="24" customFormat="1" ht="12.75" customHeight="1" thickBot="1">
      <c r="A16" s="70" t="s">
        <v>8</v>
      </c>
      <c r="B16" s="110" t="str">
        <f>data!J7</f>
        <v>1st</v>
      </c>
      <c r="C16" s="60" t="s">
        <v>10</v>
      </c>
      <c r="D16" s="71" t="str">
        <f>data!K7</f>
        <v>30th</v>
      </c>
      <c r="E16" s="32"/>
      <c r="F16" s="70" t="s">
        <v>23</v>
      </c>
      <c r="G16" s="85" t="s">
        <v>24</v>
      </c>
      <c r="H16" s="85" t="s">
        <v>52</v>
      </c>
      <c r="I16" s="85" t="s">
        <v>7</v>
      </c>
      <c r="J16" s="85" t="s">
        <v>12</v>
      </c>
      <c r="K16" s="86" t="s">
        <v>19</v>
      </c>
      <c r="L16" s="17"/>
      <c r="M16" s="70" t="s">
        <v>12</v>
      </c>
      <c r="N16" s="85" t="s">
        <v>12</v>
      </c>
      <c r="O16" s="85" t="s">
        <v>12</v>
      </c>
      <c r="P16" s="85" t="s">
        <v>12</v>
      </c>
      <c r="Q16" s="86" t="s">
        <v>22</v>
      </c>
      <c r="R16" s="17"/>
      <c r="S16" s="268" t="s">
        <v>7</v>
      </c>
      <c r="T16" s="17"/>
      <c r="U16" s="70" t="s">
        <v>25</v>
      </c>
      <c r="V16" s="85" t="s">
        <v>12</v>
      </c>
      <c r="W16" s="86" t="s">
        <v>7</v>
      </c>
      <c r="X16"/>
      <c r="Y16" s="7"/>
      <c r="Z16" s="176" t="s">
        <v>40</v>
      </c>
      <c r="AA16" s="231" t="s">
        <v>46</v>
      </c>
      <c r="AB16" s="231"/>
      <c r="AC16" s="132"/>
      <c r="AD16" s="230">
        <v>24</v>
      </c>
      <c r="AE16" s="230">
        <v>10</v>
      </c>
      <c r="AF16" s="230" t="s">
        <v>104</v>
      </c>
      <c r="AG16" s="132"/>
      <c r="AH16" s="24" t="s">
        <v>121</v>
      </c>
    </row>
    <row r="17" spans="1:33" s="24" customFormat="1" ht="12.75" customHeight="1">
      <c r="A17" s="3"/>
      <c r="B17" s="2"/>
      <c r="C17" s="28"/>
      <c r="D17" s="2"/>
      <c r="E17" s="33"/>
      <c r="F17" s="1"/>
      <c r="G17" s="3"/>
      <c r="H17" s="3"/>
      <c r="I17" s="3"/>
      <c r="J17" s="1"/>
      <c r="K17" s="1"/>
      <c r="L17" s="34"/>
      <c r="M17" s="1"/>
      <c r="N17" s="1"/>
      <c r="O17" s="1"/>
      <c r="P17" s="1"/>
      <c r="Q17" s="1"/>
      <c r="R17" s="34"/>
      <c r="S17" s="34"/>
      <c r="T17" s="34"/>
      <c r="U17" s="1"/>
      <c r="V17" s="3"/>
      <c r="W17" s="3"/>
      <c r="X17"/>
      <c r="Y17" s="261">
        <v>2000</v>
      </c>
      <c r="Z17" s="262"/>
      <c r="AA17" s="263"/>
      <c r="AB17" s="264"/>
      <c r="AC17" s="132"/>
      <c r="AD17" s="231" t="s">
        <v>117</v>
      </c>
      <c r="AE17" s="231" t="s">
        <v>118</v>
      </c>
      <c r="AF17" s="232"/>
      <c r="AG17" s="132"/>
    </row>
    <row r="18" spans="1:34" s="24" customFormat="1" ht="12.75" customHeight="1">
      <c r="A18" s="79">
        <v>4</v>
      </c>
      <c r="B18" s="80">
        <f>data!J8</f>
        <v>2001</v>
      </c>
      <c r="C18" s="81" t="s">
        <v>10</v>
      </c>
      <c r="D18" s="79">
        <f>data!K8</f>
        <v>2002</v>
      </c>
      <c r="F18" s="141">
        <v>33000</v>
      </c>
      <c r="G18" s="29">
        <f>Z18</f>
        <v>18</v>
      </c>
      <c r="H18" s="35">
        <f>AB18/12*1+AB19/12*11</f>
        <v>1.6787500000000002</v>
      </c>
      <c r="I18" s="35">
        <f>AH18/12*1+AH19/12*11</f>
        <v>1.489875</v>
      </c>
      <c r="J18" s="35">
        <f>SUM(G18:I18)</f>
        <v>21.168625000000002</v>
      </c>
      <c r="K18" s="48">
        <f>F18*J18</f>
        <v>698564.6250000001</v>
      </c>
      <c r="L18" s="29"/>
      <c r="M18" s="105"/>
      <c r="N18" s="35"/>
      <c r="O18" s="35"/>
      <c r="P18" s="35"/>
      <c r="Q18" s="48"/>
      <c r="R18" s="36"/>
      <c r="S18" s="224">
        <f>AF18/12*1+AF19/12*11</f>
        <v>99600</v>
      </c>
      <c r="T18" s="36"/>
      <c r="U18" s="109">
        <f>F18</f>
        <v>33000</v>
      </c>
      <c r="V18" s="91">
        <f>W18/U18</f>
        <v>24.18680681818182</v>
      </c>
      <c r="W18" s="115">
        <f>K18+Q18+S18</f>
        <v>798164.6250000001</v>
      </c>
      <c r="X18" s="4"/>
      <c r="Y18" s="12">
        <v>2001</v>
      </c>
      <c r="Z18" s="170">
        <v>18</v>
      </c>
      <c r="AA18" s="257">
        <v>6.5</v>
      </c>
      <c r="AB18" s="29">
        <f>AA18-$AA$15</f>
        <v>1.5</v>
      </c>
      <c r="AC18" s="132"/>
      <c r="AD18" s="228">
        <v>200</v>
      </c>
      <c r="AE18" s="228">
        <v>350</v>
      </c>
      <c r="AF18" s="258">
        <f>((AD18*$AD$16)+(AE18*$AE$16))*12</f>
        <v>99600</v>
      </c>
      <c r="AG18" s="132"/>
      <c r="AH18" s="228">
        <v>1.45</v>
      </c>
    </row>
    <row r="19" spans="1:34" s="27" customFormat="1" ht="12.75" customHeight="1">
      <c r="A19" s="117">
        <f>A18+1</f>
        <v>5</v>
      </c>
      <c r="B19" s="117">
        <f>+B18+1</f>
        <v>2002</v>
      </c>
      <c r="C19" s="118" t="s">
        <v>10</v>
      </c>
      <c r="D19" s="117">
        <f>+D18+1</f>
        <v>2003</v>
      </c>
      <c r="F19" s="119">
        <f>F18</f>
        <v>33000</v>
      </c>
      <c r="G19" s="120">
        <f>Z19</f>
        <v>18</v>
      </c>
      <c r="H19" s="121">
        <f>AB19/12*1+AB20/12*11</f>
        <v>1.8791125000000004</v>
      </c>
      <c r="I19" s="121">
        <f>AH19/12*1+AH20/12*11</f>
        <v>1.5345712500000002</v>
      </c>
      <c r="J19" s="121">
        <f>SUM(G19:I19)</f>
        <v>21.41368375</v>
      </c>
      <c r="K19" s="122">
        <f>F19*J19</f>
        <v>706651.56375</v>
      </c>
      <c r="L19" s="120"/>
      <c r="P19" s="121"/>
      <c r="Q19" s="122"/>
      <c r="R19" s="124"/>
      <c r="S19" s="225">
        <f>AF19/12*1+AF20/12*11</f>
        <v>99600</v>
      </c>
      <c r="T19" s="124"/>
      <c r="U19" s="125">
        <f>F19</f>
        <v>33000</v>
      </c>
      <c r="V19" s="126">
        <f>W19/U19</f>
        <v>24.431865568181816</v>
      </c>
      <c r="W19" s="127">
        <f>K19+Q19+S19</f>
        <v>806251.56375</v>
      </c>
      <c r="X19" s="8"/>
      <c r="Y19" s="7">
        <f>Y18+1</f>
        <v>2002</v>
      </c>
      <c r="Z19" s="236">
        <f>Z18</f>
        <v>18</v>
      </c>
      <c r="AA19" s="259">
        <f>AA18*(1+cpi)</f>
        <v>6.695</v>
      </c>
      <c r="AB19" s="120">
        <f>AA19-$AA$15</f>
        <v>1.6950000000000003</v>
      </c>
      <c r="AC19" s="242"/>
      <c r="AD19" s="241">
        <f aca="true" t="shared" si="0" ref="AD19:AE21">AD18</f>
        <v>200</v>
      </c>
      <c r="AE19" s="241">
        <f t="shared" si="0"/>
        <v>350</v>
      </c>
      <c r="AF19" s="260">
        <f>((AD19*$AD$16)+(AE19*$AE$16))*12</f>
        <v>99600</v>
      </c>
      <c r="AG19" s="242"/>
      <c r="AH19" s="259">
        <f>AH18*(1+cpi)</f>
        <v>1.4935</v>
      </c>
    </row>
    <row r="20" spans="1:34" s="24" customFormat="1" ht="12.75" customHeight="1" thickBot="1">
      <c r="A20"/>
      <c r="B2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3"/>
      <c r="S20" s="23"/>
      <c r="T20" s="23"/>
      <c r="U20" s="3"/>
      <c r="V20" s="3"/>
      <c r="W20" s="3"/>
      <c r="X20" s="4"/>
      <c r="Y20" s="7">
        <f>Y19+1</f>
        <v>2003</v>
      </c>
      <c r="Z20" s="236">
        <f>Z19</f>
        <v>18</v>
      </c>
      <c r="AA20" s="259">
        <f>AA19*(1+cpi)</f>
        <v>6.89585</v>
      </c>
      <c r="AB20" s="120">
        <f>AA20-$AA$15</f>
        <v>1.8958500000000003</v>
      </c>
      <c r="AC20" s="132"/>
      <c r="AD20" s="228">
        <f t="shared" si="0"/>
        <v>200</v>
      </c>
      <c r="AE20" s="228">
        <f t="shared" si="0"/>
        <v>350</v>
      </c>
      <c r="AF20" s="258">
        <f>((AD20*$AD$16)+(AE20*$AE$16))*12</f>
        <v>99600</v>
      </c>
      <c r="AG20" s="132"/>
      <c r="AH20" s="257">
        <f>AH19*(1+cpi)</f>
        <v>1.538305</v>
      </c>
    </row>
    <row r="21" spans="1:34" s="24" customFormat="1" ht="16.5" thickBot="1">
      <c r="A21" s="108" t="s">
        <v>26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3"/>
      <c r="S21" s="23"/>
      <c r="T21" s="23"/>
      <c r="U21" s="92" t="s">
        <v>122</v>
      </c>
      <c r="V21" s="93"/>
      <c r="W21" s="94"/>
      <c r="X21" s="4"/>
      <c r="Y21" s="12"/>
      <c r="Z21" s="170"/>
      <c r="AA21" s="257">
        <f>AA20*(1+cpi)</f>
        <v>7.1027255</v>
      </c>
      <c r="AB21" s="29">
        <f>AA21-$AA$15</f>
        <v>2.1027255</v>
      </c>
      <c r="AC21" s="132"/>
      <c r="AD21" s="228">
        <f t="shared" si="0"/>
        <v>200</v>
      </c>
      <c r="AE21" s="228">
        <f t="shared" si="0"/>
        <v>350</v>
      </c>
      <c r="AF21" s="258">
        <f>((AD21*$AD$16)+(AE21*$AE$16))*12</f>
        <v>99600</v>
      </c>
      <c r="AG21" s="132"/>
      <c r="AH21" s="257">
        <f>AH20*(1+cpi)</f>
        <v>1.58445415</v>
      </c>
    </row>
    <row r="22" spans="1:34" s="24" customFormat="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3"/>
      <c r="S22" s="23"/>
      <c r="T22" s="23"/>
      <c r="U22" s="95" t="s">
        <v>123</v>
      </c>
      <c r="V22" s="96"/>
      <c r="W22" s="97">
        <f>SUM(W18:W19)</f>
        <v>1604416.1887500002</v>
      </c>
      <c r="X22" s="4"/>
      <c r="AA22" s="132"/>
      <c r="AB22" s="132"/>
      <c r="AC22" s="132"/>
      <c r="AD22" s="132"/>
      <c r="AE22" s="132"/>
      <c r="AF22" s="132"/>
      <c r="AG22" s="132"/>
      <c r="AH22" s="132"/>
    </row>
    <row r="23" spans="1:33" s="24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3"/>
      <c r="S23" s="23"/>
      <c r="T23" s="23"/>
      <c r="U23" s="64"/>
      <c r="V23" s="98"/>
      <c r="W23" s="99"/>
      <c r="X23" s="4"/>
      <c r="AA23" s="132"/>
      <c r="AB23" s="132"/>
      <c r="AC23" s="132"/>
      <c r="AD23" s="132"/>
      <c r="AE23" s="132"/>
      <c r="AF23" s="132"/>
      <c r="AG23" s="132"/>
    </row>
    <row r="24" spans="2:33" s="24" customFormat="1" ht="16.5" thickBo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3"/>
      <c r="S24" s="23"/>
      <c r="T24" s="23"/>
      <c r="U24" s="100" t="s">
        <v>124</v>
      </c>
      <c r="V24" s="101"/>
      <c r="W24" s="102">
        <f>NPV(Nper,W18:W19)</f>
        <v>1420510.2523944024</v>
      </c>
      <c r="X24" s="4"/>
      <c r="Z24" s="3"/>
      <c r="AA24" s="132"/>
      <c r="AB24" s="132"/>
      <c r="AC24" s="132"/>
      <c r="AD24" s="132"/>
      <c r="AE24" s="132"/>
      <c r="AF24" s="132"/>
      <c r="AG24" s="132"/>
    </row>
    <row r="25" spans="1:26" s="24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23"/>
      <c r="S25" s="23"/>
      <c r="T25" s="23"/>
      <c r="Z25" s="3"/>
    </row>
    <row r="26" spans="1:26" s="24" customFormat="1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23"/>
      <c r="S26" s="23"/>
      <c r="T26" s="23"/>
      <c r="U26"/>
      <c r="V26"/>
      <c r="W26"/>
      <c r="Z26" s="3"/>
    </row>
    <row r="27" spans="1:26" s="24" customFormat="1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23"/>
      <c r="S27" s="23"/>
      <c r="T27" s="23"/>
      <c r="U27"/>
      <c r="V27"/>
      <c r="W27"/>
      <c r="Z27" s="3"/>
    </row>
    <row r="28" spans="1:27" s="24" customFormat="1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3"/>
      <c r="S28" s="23"/>
      <c r="T28" s="23"/>
      <c r="U28"/>
      <c r="V28"/>
      <c r="W28"/>
      <c r="Y28" s="132"/>
      <c r="Z28" s="1"/>
      <c r="AA28" s="38"/>
    </row>
    <row r="29" spans="1:27" s="24" customFormat="1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3"/>
      <c r="S29" s="23"/>
      <c r="T29" s="23"/>
      <c r="U29"/>
      <c r="V29"/>
      <c r="W29"/>
      <c r="X29" s="3"/>
      <c r="Y29" s="1"/>
      <c r="Z29" s="1"/>
      <c r="AA29" s="38"/>
    </row>
    <row r="30" spans="1:27" s="24" customFormat="1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3"/>
      <c r="S30" s="23"/>
      <c r="T30" s="23"/>
      <c r="U30" s="178"/>
      <c r="V30" s="96"/>
      <c r="W30" s="179"/>
      <c r="X30" s="3"/>
      <c r="Y30" s="1"/>
      <c r="Z30" s="1"/>
      <c r="AA30" s="38"/>
    </row>
    <row r="31" spans="1:27" s="24" customFormat="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3"/>
      <c r="S31" s="23"/>
      <c r="T31" s="23"/>
      <c r="U31" s="178"/>
      <c r="V31" s="96"/>
      <c r="W31" s="179"/>
      <c r="X31" s="3"/>
      <c r="Y31" s="1"/>
      <c r="Z31" s="1"/>
      <c r="AA31" s="38"/>
    </row>
    <row r="32" spans="1:27" s="24" customFormat="1" ht="15.75" customHeight="1">
      <c r="A32" s="45" t="s">
        <v>27</v>
      </c>
      <c r="B32" s="2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3"/>
      <c r="S32" s="23"/>
      <c r="T32" s="23"/>
      <c r="X32" s="3"/>
      <c r="Y32" s="1"/>
      <c r="Z32" s="1"/>
      <c r="AA32" s="38"/>
    </row>
    <row r="33" spans="1:27" s="24" customFormat="1" ht="15.75" customHeight="1">
      <c r="A33" s="19"/>
      <c r="B33" s="3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3"/>
      <c r="S33" s="23"/>
      <c r="T33" s="23"/>
      <c r="U33" s="3"/>
      <c r="V33" s="3"/>
      <c r="W33" s="3"/>
      <c r="X33"/>
      <c r="Y33" s="3"/>
      <c r="Z33" s="3"/>
      <c r="AA33" s="38"/>
    </row>
    <row r="34" spans="1:27" s="24" customFormat="1" ht="15.75" customHeight="1">
      <c r="A34" s="113">
        <f>-1</f>
        <v>-1</v>
      </c>
      <c r="B34" s="107" t="s">
        <v>119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3"/>
      <c r="S34" s="23"/>
      <c r="T34" s="23"/>
      <c r="U34" s="3"/>
      <c r="V34" s="3"/>
      <c r="W34" s="3"/>
      <c r="X34"/>
      <c r="Y34" s="3"/>
      <c r="Z34" s="3"/>
      <c r="AA34" s="38"/>
    </row>
    <row r="35" spans="1:27" s="24" customFormat="1" ht="15.75" customHeight="1">
      <c r="A35" s="113">
        <f>A34-1</f>
        <v>-2</v>
      </c>
      <c r="B35" s="107" t="s">
        <v>53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3"/>
      <c r="S35" s="23"/>
      <c r="T35" s="23"/>
      <c r="U35" s="3"/>
      <c r="V35" s="3"/>
      <c r="W35" s="3"/>
      <c r="X35"/>
      <c r="Y35" s="3"/>
      <c r="Z35" s="3"/>
      <c r="AA35" s="38"/>
    </row>
    <row r="36" spans="1:27" s="24" customFormat="1" ht="15.75" customHeight="1">
      <c r="A36" s="113">
        <f>A35-1</f>
        <v>-3</v>
      </c>
      <c r="B36" s="107" t="s">
        <v>47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23"/>
      <c r="S36" s="23"/>
      <c r="T36" s="23"/>
      <c r="U36" s="3"/>
      <c r="V36" s="3"/>
      <c r="W36" s="3"/>
      <c r="X36"/>
      <c r="Y36" s="3"/>
      <c r="Z36" s="3"/>
      <c r="AA36" s="38"/>
    </row>
    <row r="37" spans="1:27" s="24" customFormat="1" ht="15.75" customHeight="1">
      <c r="A37" s="113">
        <f>A36-1</f>
        <v>-4</v>
      </c>
      <c r="B37" s="107" t="s">
        <v>125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3"/>
      <c r="S37" s="23"/>
      <c r="T37" s="23"/>
      <c r="U37" s="3"/>
      <c r="V37" s="3"/>
      <c r="W37" s="3"/>
      <c r="X37" s="3"/>
      <c r="Y37" s="3"/>
      <c r="Z37" s="3"/>
      <c r="AA37" s="38"/>
    </row>
    <row r="38" spans="1:27" s="24" customFormat="1" ht="15.75" customHeight="1">
      <c r="A38" s="113"/>
      <c r="B38" s="107" t="s">
        <v>126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3"/>
      <c r="S38" s="23"/>
      <c r="T38" s="23"/>
      <c r="U38" s="3"/>
      <c r="V38" s="3"/>
      <c r="W38" s="3"/>
      <c r="X38" s="3"/>
      <c r="Y38" s="3"/>
      <c r="Z38" s="3"/>
      <c r="AA38" s="38"/>
    </row>
    <row r="39" spans="1:27" s="24" customFormat="1" ht="15.75" customHeight="1">
      <c r="A39" s="3"/>
      <c r="B39" s="107" t="s">
        <v>36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3"/>
      <c r="S39" s="23"/>
      <c r="T39" s="23"/>
      <c r="U39" s="3"/>
      <c r="V39" s="3"/>
      <c r="W39" s="3"/>
      <c r="X39" s="3"/>
      <c r="Y39" s="3"/>
      <c r="Z39" s="3"/>
      <c r="AA39" s="38"/>
    </row>
    <row r="40" spans="1:27" s="24" customFormat="1" ht="15.75" customHeight="1">
      <c r="A40" s="113">
        <f>A37-1</f>
        <v>-5</v>
      </c>
      <c r="B40" s="107" t="s">
        <v>142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3"/>
      <c r="S40" s="23"/>
      <c r="T40" s="23"/>
      <c r="U40" s="3"/>
      <c r="V40" s="3"/>
      <c r="W40" s="3"/>
      <c r="X40" s="3"/>
      <c r="Y40" s="3"/>
      <c r="Z40" s="3"/>
      <c r="AA40" s="38"/>
    </row>
    <row r="41" spans="1:26" s="24" customFormat="1" ht="15.75" customHeight="1">
      <c r="A41" s="113">
        <f>A40-1</f>
        <v>-6</v>
      </c>
      <c r="B41" s="107" t="s">
        <v>127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3"/>
      <c r="S41" s="23"/>
      <c r="T41" s="23"/>
      <c r="U41" s="3"/>
      <c r="V41" s="3"/>
      <c r="W41" s="3"/>
      <c r="X41" s="3"/>
      <c r="Y41" s="3"/>
      <c r="Z41" s="3"/>
    </row>
    <row r="42" spans="1:26" s="24" customFormat="1" ht="15.75" customHeight="1">
      <c r="A42" s="113">
        <f aca="true" t="shared" si="1" ref="A42:A51">A41-1</f>
        <v>-7</v>
      </c>
      <c r="B42" s="107" t="s">
        <v>128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3"/>
      <c r="S42" s="23"/>
      <c r="T42" s="23"/>
      <c r="U42" s="3"/>
      <c r="V42" s="3"/>
      <c r="W42" s="3"/>
      <c r="X42" s="3"/>
      <c r="Y42" s="3"/>
      <c r="Z42" s="3"/>
    </row>
    <row r="43" spans="1:26" s="24" customFormat="1" ht="15.75" customHeight="1">
      <c r="A43" s="113">
        <f t="shared" si="1"/>
        <v>-8</v>
      </c>
      <c r="B43" s="107" t="s">
        <v>70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3"/>
      <c r="S43" s="23"/>
      <c r="T43" s="23"/>
      <c r="U43" s="3"/>
      <c r="V43" s="3"/>
      <c r="W43" s="3"/>
      <c r="X43" s="3"/>
      <c r="Y43" s="3"/>
      <c r="Z43" s="3"/>
    </row>
    <row r="44" spans="1:26" s="24" customFormat="1" ht="15.75" customHeight="1">
      <c r="A44" s="113">
        <f t="shared" si="1"/>
        <v>-9</v>
      </c>
      <c r="B44" s="107" t="s">
        <v>70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3"/>
      <c r="S44" s="23"/>
      <c r="T44" s="23"/>
      <c r="U44" s="3"/>
      <c r="V44" s="3"/>
      <c r="W44" s="3"/>
      <c r="X44" s="3"/>
      <c r="Y44" s="3"/>
      <c r="Z44" s="3"/>
    </row>
    <row r="45" spans="1:26" s="24" customFormat="1" ht="15.75" customHeight="1">
      <c r="A45" s="113">
        <f t="shared" si="1"/>
        <v>-10</v>
      </c>
      <c r="B45" s="107" t="s">
        <v>70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3"/>
      <c r="S45" s="23"/>
      <c r="T45" s="23"/>
      <c r="U45" s="3"/>
      <c r="V45" s="3"/>
      <c r="W45" s="3"/>
      <c r="X45" s="3"/>
      <c r="Y45" s="3"/>
      <c r="Z45" s="3"/>
    </row>
    <row r="46" spans="1:26" s="24" customFormat="1" ht="15.75" customHeight="1">
      <c r="A46" s="113">
        <f t="shared" si="1"/>
        <v>-11</v>
      </c>
      <c r="B46" s="107" t="s">
        <v>70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23"/>
      <c r="S46" s="23"/>
      <c r="T46" s="23"/>
      <c r="U46" s="3"/>
      <c r="V46" s="3"/>
      <c r="W46" s="3"/>
      <c r="X46" s="3"/>
      <c r="Y46" s="3"/>
      <c r="Z46" s="3"/>
    </row>
    <row r="47" spans="1:26" s="24" customFormat="1" ht="15.75" customHeight="1">
      <c r="A47" s="113">
        <f t="shared" si="1"/>
        <v>-12</v>
      </c>
      <c r="B47" s="107" t="s">
        <v>70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3"/>
      <c r="S47" s="23"/>
      <c r="T47" s="23"/>
      <c r="U47" s="3"/>
      <c r="V47" s="3"/>
      <c r="W47" s="3"/>
      <c r="X47" s="3"/>
      <c r="Y47" s="3"/>
      <c r="Z47" s="3"/>
    </row>
    <row r="48" spans="1:26" s="24" customFormat="1" ht="15.75" customHeight="1">
      <c r="A48" s="113">
        <f t="shared" si="1"/>
        <v>-13</v>
      </c>
      <c r="B48" s="107" t="s">
        <v>154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3"/>
      <c r="S48" s="23"/>
      <c r="T48" s="23"/>
      <c r="U48" s="3"/>
      <c r="V48" s="3"/>
      <c r="W48" s="3"/>
      <c r="X48" s="3"/>
      <c r="Y48" s="3"/>
      <c r="Z48" s="3"/>
    </row>
    <row r="49" spans="1:26" s="24" customFormat="1" ht="15.75" customHeight="1">
      <c r="A49" s="113">
        <f t="shared" si="1"/>
        <v>-14</v>
      </c>
      <c r="B49" s="107" t="s">
        <v>28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23"/>
      <c r="S49" s="23"/>
      <c r="T49" s="23"/>
      <c r="U49" s="3"/>
      <c r="V49" s="3"/>
      <c r="W49" s="3"/>
      <c r="X49" s="3"/>
      <c r="Y49" s="3"/>
      <c r="Z49" s="3"/>
    </row>
    <row r="50" spans="1:26" s="24" customFormat="1" ht="15.75" customHeight="1">
      <c r="A50" s="113">
        <f t="shared" si="1"/>
        <v>-15</v>
      </c>
      <c r="B50" s="107" t="s">
        <v>105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23"/>
      <c r="S50" s="23"/>
      <c r="T50" s="23"/>
      <c r="U50" s="3"/>
      <c r="V50" s="3"/>
      <c r="W50" s="3"/>
      <c r="X50" s="3"/>
      <c r="Y50" s="3"/>
      <c r="Z50" s="3"/>
    </row>
    <row r="51" spans="1:26" s="24" customFormat="1" ht="15.75" customHeight="1">
      <c r="A51" s="113">
        <f t="shared" si="1"/>
        <v>-16</v>
      </c>
      <c r="B51" s="107" t="s">
        <v>130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3"/>
      <c r="S51" s="23"/>
      <c r="T51" s="23"/>
      <c r="U51" s="3"/>
      <c r="V51" s="3"/>
      <c r="W51" s="3"/>
      <c r="X51" s="3"/>
      <c r="Y51" s="3"/>
      <c r="Z51" s="3"/>
    </row>
    <row r="52" spans="1:26" s="24" customFormat="1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23"/>
      <c r="S52" s="23"/>
      <c r="T52" s="23"/>
      <c r="U52" s="3"/>
      <c r="V52" s="3"/>
      <c r="W52" s="3"/>
      <c r="X52" s="3"/>
      <c r="Y52" s="3"/>
      <c r="Z52" s="3"/>
    </row>
    <row r="53" spans="1:26" s="24" customFormat="1" ht="15.75" customHeight="1">
      <c r="A53" s="185" t="s">
        <v>49</v>
      </c>
      <c r="B53" s="18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3"/>
      <c r="S53" s="23"/>
      <c r="T53" s="23"/>
      <c r="U53" s="3"/>
      <c r="V53" s="3"/>
      <c r="W53" s="3"/>
      <c r="X53" s="3"/>
      <c r="Y53" s="3"/>
      <c r="Z53" s="3"/>
    </row>
    <row r="54" spans="1:26" s="24" customFormat="1" ht="15.75" customHeight="1">
      <c r="A54" s="187"/>
      <c r="B54" s="188" t="s">
        <v>64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3"/>
      <c r="S54" s="23"/>
      <c r="T54" s="23"/>
      <c r="U54" s="3"/>
      <c r="V54" s="3"/>
      <c r="W54" s="3"/>
      <c r="X54" s="3"/>
      <c r="Y54" s="3"/>
      <c r="Z54" s="3"/>
    </row>
    <row r="55" spans="1:26" s="24" customFormat="1" ht="15.75" customHeight="1">
      <c r="A55" s="187"/>
      <c r="B55" s="188" t="s">
        <v>65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3"/>
      <c r="S55" s="23"/>
      <c r="T55" s="23"/>
      <c r="U55" s="3"/>
      <c r="V55" s="3"/>
      <c r="W55" s="3"/>
      <c r="X55" s="3"/>
      <c r="Y55" s="3"/>
      <c r="Z55" s="3"/>
    </row>
    <row r="56" spans="1:26" s="24" customFormat="1" ht="15.75" customHeight="1">
      <c r="A56" s="187"/>
      <c r="B56" s="188" t="s">
        <v>66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23"/>
      <c r="S56" s="23"/>
      <c r="T56" s="23"/>
      <c r="U56" s="3"/>
      <c r="V56" s="3"/>
      <c r="W56" s="3"/>
      <c r="X56" s="3"/>
      <c r="Y56" s="3"/>
      <c r="Z56" s="3"/>
    </row>
    <row r="57" spans="1:26" s="24" customFormat="1" ht="15.75" customHeight="1">
      <c r="A57" s="187"/>
      <c r="B57" s="188" t="s">
        <v>67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23"/>
      <c r="S57" s="23"/>
      <c r="T57" s="23"/>
      <c r="U57" s="3"/>
      <c r="V57" s="3"/>
      <c r="W57" s="3"/>
      <c r="X57" s="3"/>
      <c r="Y57" s="3"/>
      <c r="Z57" s="3"/>
    </row>
    <row r="58" spans="1:26" s="24" customFormat="1" ht="15.75" customHeight="1">
      <c r="A58" s="187"/>
      <c r="B58" s="18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23"/>
      <c r="S58" s="23"/>
      <c r="T58" s="23"/>
      <c r="U58" s="3"/>
      <c r="V58" s="3"/>
      <c r="W58" s="3"/>
      <c r="X58" s="3"/>
      <c r="Y58" s="3"/>
      <c r="Z58" s="3"/>
    </row>
    <row r="59" spans="1:26" s="24" customFormat="1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3"/>
      <c r="S59" s="23"/>
      <c r="T59" s="23"/>
      <c r="U59" s="3"/>
      <c r="V59" s="3"/>
      <c r="W59" s="3"/>
      <c r="X59" s="3"/>
      <c r="Y59" s="3"/>
      <c r="Z59" s="3"/>
    </row>
    <row r="60" spans="1:26" s="24" customFormat="1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3"/>
      <c r="S60" s="23"/>
      <c r="T60" s="23"/>
      <c r="U60" s="3"/>
      <c r="V60" s="3"/>
      <c r="W60" s="3"/>
      <c r="X60" s="3"/>
      <c r="Y60" s="3"/>
      <c r="Z60" s="3"/>
    </row>
    <row r="61" spans="1:26" s="24" customFormat="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8"/>
      <c r="R61" s="23"/>
      <c r="S61" s="23"/>
      <c r="T61" s="23"/>
      <c r="U61" s="3"/>
      <c r="V61" s="3"/>
      <c r="W61" s="3"/>
      <c r="X61" s="3"/>
      <c r="Y61" s="3"/>
      <c r="Z61" s="3"/>
    </row>
    <row r="62" spans="1:26" s="24" customFormat="1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23"/>
      <c r="S62" s="23"/>
      <c r="T62" s="23"/>
      <c r="U62" s="3"/>
      <c r="V62" s="3"/>
      <c r="W62" s="3"/>
      <c r="X62" s="3"/>
      <c r="Y62" s="3"/>
      <c r="Z62" s="3"/>
    </row>
    <row r="63" spans="1:26" s="24" customFormat="1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3"/>
      <c r="S63" s="23"/>
      <c r="T63" s="23"/>
      <c r="U63" s="3"/>
      <c r="V63" s="3"/>
      <c r="W63" s="3"/>
      <c r="X63" s="3"/>
      <c r="Y63" s="3"/>
      <c r="Z63" s="3"/>
    </row>
    <row r="64" spans="1:26" s="24" customFormat="1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23"/>
      <c r="S64" s="23"/>
      <c r="T64" s="23"/>
      <c r="U64" s="3"/>
      <c r="V64" s="3"/>
      <c r="W64" s="3"/>
      <c r="X64" s="3"/>
      <c r="Y64" s="3"/>
      <c r="Z64" s="3"/>
    </row>
    <row r="65" spans="1:26" s="24" customFormat="1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3"/>
      <c r="S65" s="23"/>
      <c r="T65" s="23"/>
      <c r="U65" s="3"/>
      <c r="V65" s="3"/>
      <c r="W65" s="3"/>
      <c r="X65" s="3"/>
      <c r="Y65" s="3"/>
      <c r="Z65" s="3"/>
    </row>
    <row r="66" spans="1:26" s="24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3"/>
      <c r="S66" s="23"/>
      <c r="T66" s="23"/>
      <c r="U66" s="3"/>
      <c r="V66" s="3"/>
      <c r="W66" s="3"/>
      <c r="X66" s="3"/>
      <c r="Y66" s="3"/>
      <c r="Z66" s="3"/>
    </row>
    <row r="67" spans="1:26" s="24" customFormat="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3"/>
      <c r="S67" s="23"/>
      <c r="T67" s="23"/>
      <c r="U67" s="3"/>
      <c r="V67" s="3"/>
      <c r="W67" s="3"/>
      <c r="X67" s="3"/>
      <c r="Y67" s="3"/>
      <c r="Z67" s="3"/>
    </row>
    <row r="68" spans="1:26" s="24" customFormat="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23"/>
      <c r="S68" s="23"/>
      <c r="T68" s="23"/>
      <c r="U68" s="3"/>
      <c r="V68" s="3"/>
      <c r="W68" s="3"/>
      <c r="X68" s="3"/>
      <c r="Y68" s="3"/>
      <c r="Z68" s="3"/>
    </row>
    <row r="69" spans="1:26" s="24" customFormat="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23"/>
      <c r="S69" s="23"/>
      <c r="T69" s="23"/>
      <c r="U69" s="3"/>
      <c r="V69" s="3"/>
      <c r="W69" s="3"/>
      <c r="X69" s="3"/>
      <c r="Y69" s="3"/>
      <c r="Z69" s="3"/>
    </row>
    <row r="70" spans="1:26" s="24" customFormat="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23"/>
      <c r="S70" s="23"/>
      <c r="T70" s="23"/>
      <c r="U70" s="3"/>
      <c r="V70" s="3"/>
      <c r="W70" s="3"/>
      <c r="X70" s="3"/>
      <c r="Y70" s="3"/>
      <c r="Z70" s="3"/>
    </row>
    <row r="71" spans="1:26" s="24" customFormat="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23"/>
      <c r="S71" s="23"/>
      <c r="T71" s="23"/>
      <c r="U71" s="3"/>
      <c r="V71" s="3"/>
      <c r="W71" s="3"/>
      <c r="X71" s="3"/>
      <c r="Y71" s="3"/>
      <c r="Z71" s="3"/>
    </row>
    <row r="72" spans="1:26" s="24" customFormat="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23"/>
      <c r="S72" s="23"/>
      <c r="T72" s="23"/>
      <c r="U72" s="3"/>
      <c r="V72" s="3"/>
      <c r="W72" s="3"/>
      <c r="X72" s="3"/>
      <c r="Y72" s="3"/>
      <c r="Z72" s="3"/>
    </row>
    <row r="73" spans="1:26" s="24" customFormat="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23"/>
      <c r="S73" s="23"/>
      <c r="T73" s="23"/>
      <c r="U73" s="3"/>
      <c r="V73" s="3"/>
      <c r="W73" s="3"/>
      <c r="X73" s="3"/>
      <c r="Y73" s="3"/>
      <c r="Z73" s="3"/>
    </row>
    <row r="74" spans="1:26" s="24" customFormat="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23"/>
      <c r="S74" s="23"/>
      <c r="T74" s="23"/>
      <c r="U74" s="3"/>
      <c r="V74" s="3"/>
      <c r="W74" s="3"/>
      <c r="X74" s="3"/>
      <c r="Y74" s="3"/>
      <c r="Z74" s="3"/>
    </row>
    <row r="75" spans="1:26" s="24" customFormat="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23"/>
      <c r="S75" s="23"/>
      <c r="T75" s="23"/>
      <c r="U75" s="3"/>
      <c r="V75" s="3"/>
      <c r="W75" s="3"/>
      <c r="X75" s="3"/>
      <c r="Y75" s="3"/>
      <c r="Z75" s="3"/>
    </row>
    <row r="76" spans="1:26" s="24" customFormat="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23"/>
      <c r="S76" s="23"/>
      <c r="T76" s="23"/>
      <c r="U76" s="3"/>
      <c r="V76" s="3"/>
      <c r="W76" s="3"/>
      <c r="X76" s="3"/>
      <c r="Y76" s="3"/>
      <c r="Z76" s="3"/>
    </row>
    <row r="77" spans="1:26" s="24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23"/>
      <c r="S77" s="23"/>
      <c r="T77" s="23"/>
      <c r="U77" s="3"/>
      <c r="V77" s="3"/>
      <c r="W77" s="3"/>
      <c r="X77" s="3"/>
      <c r="Y77" s="3"/>
      <c r="Z77" s="3"/>
    </row>
    <row r="78" spans="1:26" s="24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23"/>
      <c r="S78" s="23"/>
      <c r="T78" s="23"/>
      <c r="U78" s="3"/>
      <c r="V78" s="3"/>
      <c r="W78" s="3"/>
      <c r="X78" s="3"/>
      <c r="Y78" s="3"/>
      <c r="Z78" s="3"/>
    </row>
    <row r="79" spans="1:26" s="24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23"/>
      <c r="S79" s="23"/>
      <c r="T79" s="23"/>
      <c r="U79" s="3"/>
      <c r="V79" s="3"/>
      <c r="W79" s="3"/>
      <c r="X79" s="3"/>
      <c r="Y79" s="3"/>
      <c r="Z79" s="3"/>
    </row>
    <row r="80" spans="1:26" s="24" customFormat="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23"/>
      <c r="S80" s="23"/>
      <c r="T80" s="23"/>
      <c r="U80" s="3"/>
      <c r="V80" s="3"/>
      <c r="W80" s="3"/>
      <c r="X80" s="3"/>
      <c r="Y80" s="3"/>
      <c r="Z80" s="3"/>
    </row>
    <row r="81" spans="1:26" s="24" customFormat="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23"/>
      <c r="S81" s="23"/>
      <c r="T81" s="23"/>
      <c r="U81" s="3"/>
      <c r="V81" s="3"/>
      <c r="W81" s="3"/>
      <c r="X81" s="3"/>
      <c r="Y81" s="3"/>
      <c r="Z81" s="3"/>
    </row>
    <row r="82" spans="1:26" s="24" customFormat="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23"/>
      <c r="S82" s="23"/>
      <c r="T82" s="23"/>
      <c r="U82" s="3"/>
      <c r="V82" s="3"/>
      <c r="W82" s="3"/>
      <c r="X82" s="3"/>
      <c r="Y82" s="3"/>
      <c r="Z82" s="3"/>
    </row>
    <row r="83" spans="1:26" s="24" customFormat="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23"/>
      <c r="S83" s="23"/>
      <c r="T83" s="23"/>
      <c r="U83" s="3"/>
      <c r="V83" s="3"/>
      <c r="W83" s="3"/>
      <c r="X83" s="3"/>
      <c r="Y83" s="3"/>
      <c r="Z83" s="3"/>
    </row>
    <row r="84" spans="1:26" s="24" customFormat="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23"/>
      <c r="S84" s="23"/>
      <c r="T84" s="23"/>
      <c r="U84" s="3"/>
      <c r="V84" s="3"/>
      <c r="W84" s="3"/>
      <c r="X84" s="3"/>
      <c r="Y84" s="3"/>
      <c r="Z84" s="3"/>
    </row>
    <row r="85" spans="1:26" s="24" customFormat="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23"/>
      <c r="S85" s="23"/>
      <c r="T85" s="23"/>
      <c r="U85" s="3"/>
      <c r="V85" s="3"/>
      <c r="W85" s="3"/>
      <c r="X85" s="3"/>
      <c r="Y85" s="3"/>
      <c r="Z85" s="3"/>
    </row>
    <row r="86" spans="1:26" s="24" customFormat="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23"/>
      <c r="S86" s="23"/>
      <c r="T86" s="23"/>
      <c r="U86" s="3"/>
      <c r="V86" s="3"/>
      <c r="W86" s="3"/>
      <c r="X86" s="3"/>
      <c r="Y86" s="3"/>
      <c r="Z86" s="3"/>
    </row>
    <row r="87" spans="1:26" s="24" customFormat="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23"/>
      <c r="S87" s="23"/>
      <c r="T87" s="23"/>
      <c r="U87" s="3"/>
      <c r="V87" s="3"/>
      <c r="W87" s="3"/>
      <c r="X87" s="3"/>
      <c r="Y87" s="3"/>
      <c r="Z87" s="3"/>
    </row>
    <row r="88" spans="1:26" s="24" customFormat="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23"/>
      <c r="S88" s="23"/>
      <c r="T88" s="23"/>
      <c r="U88" s="3"/>
      <c r="V88" s="3"/>
      <c r="W88" s="3"/>
      <c r="X88" s="3"/>
      <c r="Y88" s="3"/>
      <c r="Z88" s="3"/>
    </row>
    <row r="89" spans="1:26" s="24" customFormat="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23"/>
      <c r="S89" s="23"/>
      <c r="T89" s="23"/>
      <c r="U89" s="3"/>
      <c r="V89" s="3"/>
      <c r="W89" s="3"/>
      <c r="X89" s="3"/>
      <c r="Y89" s="3"/>
      <c r="Z89" s="3"/>
    </row>
    <row r="90" spans="1:26" s="24" customFormat="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23"/>
      <c r="S90" s="23"/>
      <c r="T90" s="23"/>
      <c r="U90" s="3"/>
      <c r="V90" s="3"/>
      <c r="W90" s="3"/>
      <c r="X90" s="3"/>
      <c r="Y90" s="3"/>
      <c r="Z90" s="3"/>
    </row>
    <row r="91" spans="1:26" s="24" customFormat="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23"/>
      <c r="S91" s="23"/>
      <c r="T91" s="23"/>
      <c r="U91" s="3"/>
      <c r="V91" s="3"/>
      <c r="W91" s="3"/>
      <c r="X91" s="3"/>
      <c r="Y91" s="3"/>
      <c r="Z91" s="3"/>
    </row>
    <row r="92" spans="1:26" s="24" customFormat="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23"/>
      <c r="S92" s="23"/>
      <c r="T92" s="23"/>
      <c r="U92" s="3"/>
      <c r="V92" s="3"/>
      <c r="W92" s="3"/>
      <c r="X92" s="3"/>
      <c r="Y92" s="3"/>
      <c r="Z92" s="3"/>
    </row>
    <row r="93" spans="1:26" s="24" customFormat="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23"/>
      <c r="S93" s="23"/>
      <c r="T93" s="23"/>
      <c r="U93" s="3"/>
      <c r="V93" s="3"/>
      <c r="W93" s="3"/>
      <c r="X93" s="3"/>
      <c r="Y93" s="3"/>
      <c r="Z93" s="3"/>
    </row>
    <row r="94" spans="1:26" s="24" customFormat="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23"/>
      <c r="S94" s="23"/>
      <c r="T94" s="23"/>
      <c r="U94" s="3"/>
      <c r="V94" s="3"/>
      <c r="W94" s="3"/>
      <c r="X94" s="3"/>
      <c r="Y94" s="3"/>
      <c r="Z94" s="3"/>
    </row>
    <row r="95" spans="1:26" s="24" customFormat="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23"/>
      <c r="S95" s="23"/>
      <c r="T95" s="23"/>
      <c r="U95" s="3"/>
      <c r="V95" s="3"/>
      <c r="W95" s="3"/>
      <c r="X95" s="3"/>
      <c r="Y95" s="3"/>
      <c r="Z95" s="3"/>
    </row>
    <row r="96" spans="1:26" s="24" customFormat="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23"/>
      <c r="S96" s="23"/>
      <c r="T96" s="23"/>
      <c r="U96" s="3"/>
      <c r="V96" s="3"/>
      <c r="W96" s="3"/>
      <c r="X96" s="3"/>
      <c r="Y96" s="3"/>
      <c r="Z96" s="3"/>
    </row>
    <row r="97" spans="1:26" s="24" customFormat="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23"/>
      <c r="S97" s="23"/>
      <c r="T97" s="23"/>
      <c r="U97" s="3"/>
      <c r="V97" s="3"/>
      <c r="W97" s="3"/>
      <c r="X97" s="3"/>
      <c r="Y97" s="3"/>
      <c r="Z97" s="3"/>
    </row>
    <row r="98" spans="1:26" s="24" customFormat="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23"/>
      <c r="S98" s="23"/>
      <c r="T98" s="23"/>
      <c r="U98" s="3"/>
      <c r="V98" s="3"/>
      <c r="W98" s="3"/>
      <c r="X98" s="3"/>
      <c r="Y98" s="3"/>
      <c r="Z98" s="3"/>
    </row>
    <row r="99" spans="1:26" s="24" customFormat="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23"/>
      <c r="S99" s="23"/>
      <c r="T99" s="23"/>
      <c r="U99" s="3"/>
      <c r="V99" s="3"/>
      <c r="W99" s="3"/>
      <c r="X99" s="3"/>
      <c r="Y99" s="3"/>
      <c r="Z99" s="3"/>
    </row>
    <row r="100" spans="1:26" s="24" customFormat="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23"/>
      <c r="S100" s="23"/>
      <c r="T100" s="23"/>
      <c r="U100" s="3"/>
      <c r="V100" s="3"/>
      <c r="W100" s="3"/>
      <c r="X100" s="3"/>
      <c r="Y100" s="3"/>
      <c r="Z100" s="3"/>
    </row>
    <row r="101" spans="1:26" s="24" customFormat="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23"/>
      <c r="S101" s="23"/>
      <c r="T101" s="23"/>
      <c r="U101" s="3"/>
      <c r="V101" s="3"/>
      <c r="W101" s="3"/>
      <c r="X101" s="3"/>
      <c r="Y101" s="3"/>
      <c r="Z101" s="3"/>
    </row>
    <row r="102" spans="1:26" s="24" customFormat="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3"/>
      <c r="S102" s="23"/>
      <c r="T102" s="23"/>
      <c r="U102" s="3"/>
      <c r="V102" s="3"/>
      <c r="W102" s="3"/>
      <c r="X102" s="3"/>
      <c r="Y102" s="3"/>
      <c r="Z102" s="3"/>
    </row>
    <row r="103" spans="1:26" s="24" customFormat="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23"/>
      <c r="S103" s="23"/>
      <c r="T103" s="23"/>
      <c r="U103" s="3"/>
      <c r="V103" s="3"/>
      <c r="W103" s="3"/>
      <c r="X103" s="3"/>
      <c r="Y103" s="3"/>
      <c r="Z103" s="3"/>
    </row>
    <row r="104" spans="1:26" s="24" customFormat="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23"/>
      <c r="S104" s="23"/>
      <c r="T104" s="23"/>
      <c r="U104" s="3"/>
      <c r="V104" s="3"/>
      <c r="W104" s="3"/>
      <c r="X104" s="3"/>
      <c r="Y104" s="3"/>
      <c r="Z104" s="3"/>
    </row>
    <row r="105" spans="1:26" s="24" customFormat="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23"/>
      <c r="S105" s="23"/>
      <c r="T105" s="23"/>
      <c r="U105" s="3"/>
      <c r="V105" s="3"/>
      <c r="W105" s="3"/>
      <c r="X105" s="3"/>
      <c r="Y105" s="3"/>
      <c r="Z105" s="3"/>
    </row>
    <row r="106" spans="1:26" s="24" customFormat="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23"/>
      <c r="S106" s="23"/>
      <c r="T106" s="23"/>
      <c r="U106" s="3"/>
      <c r="V106" s="3"/>
      <c r="W106" s="3"/>
      <c r="X106" s="3"/>
      <c r="Y106" s="3"/>
      <c r="Z106" s="3"/>
    </row>
    <row r="107" spans="1:26" s="24" customFormat="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23"/>
      <c r="S107" s="23"/>
      <c r="T107" s="23"/>
      <c r="U107" s="3"/>
      <c r="V107" s="3"/>
      <c r="W107" s="3"/>
      <c r="X107" s="3"/>
      <c r="Y107" s="3"/>
      <c r="Z107" s="3"/>
    </row>
    <row r="108" spans="1:26" s="24" customFormat="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23"/>
      <c r="S108" s="23"/>
      <c r="T108" s="23"/>
      <c r="U108" s="3"/>
      <c r="V108" s="3"/>
      <c r="W108" s="3"/>
      <c r="X108" s="3"/>
      <c r="Y108" s="3"/>
      <c r="Z108" s="3"/>
    </row>
    <row r="109" spans="1:26" s="24" customFormat="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23"/>
      <c r="S109" s="23"/>
      <c r="T109" s="23"/>
      <c r="U109" s="3"/>
      <c r="V109" s="3"/>
      <c r="W109" s="3"/>
      <c r="X109" s="3"/>
      <c r="Y109" s="3"/>
      <c r="Z109" s="3"/>
    </row>
    <row r="110" spans="1:26" s="24" customFormat="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23"/>
      <c r="S110" s="23"/>
      <c r="T110" s="23"/>
      <c r="U110" s="3"/>
      <c r="V110" s="3"/>
      <c r="W110" s="3"/>
      <c r="X110" s="3"/>
      <c r="Y110" s="3"/>
      <c r="Z110" s="3"/>
    </row>
    <row r="111" spans="1:26" s="24" customFormat="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23"/>
      <c r="S111" s="23"/>
      <c r="T111" s="23"/>
      <c r="U111" s="3"/>
      <c r="V111" s="3"/>
      <c r="W111" s="3"/>
      <c r="X111" s="3"/>
      <c r="Y111" s="3"/>
      <c r="Z111" s="3"/>
    </row>
    <row r="112" spans="1:26" s="24" customFormat="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23"/>
      <c r="S112" s="23"/>
      <c r="T112" s="23"/>
      <c r="U112" s="3"/>
      <c r="V112" s="3"/>
      <c r="W112" s="3"/>
      <c r="X112" s="3"/>
      <c r="Y112" s="3"/>
      <c r="Z112" s="3"/>
    </row>
    <row r="113" spans="1:26" s="24" customFormat="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23"/>
      <c r="S113" s="23"/>
      <c r="T113" s="23"/>
      <c r="U113" s="3"/>
      <c r="V113" s="3"/>
      <c r="W113" s="3"/>
      <c r="X113" s="3"/>
      <c r="Y113" s="3"/>
      <c r="Z113" s="3"/>
    </row>
    <row r="114" spans="1:26" s="24" customFormat="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23"/>
      <c r="S114" s="23"/>
      <c r="T114" s="23"/>
      <c r="U114" s="3"/>
      <c r="V114" s="3"/>
      <c r="W114" s="3"/>
      <c r="X114" s="3"/>
      <c r="Y114" s="3"/>
      <c r="Z114" s="3"/>
    </row>
    <row r="115" spans="1:26" s="24" customFormat="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23"/>
      <c r="S115" s="23"/>
      <c r="T115" s="23"/>
      <c r="U115" s="3"/>
      <c r="V115" s="3"/>
      <c r="W115" s="3"/>
      <c r="X115" s="3"/>
      <c r="Y115" s="3"/>
      <c r="Z115" s="3"/>
    </row>
    <row r="116" spans="1:26" s="24" customFormat="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23"/>
      <c r="S116" s="23"/>
      <c r="T116" s="23"/>
      <c r="U116" s="3"/>
      <c r="V116" s="3"/>
      <c r="W116" s="3"/>
      <c r="X116" s="3"/>
      <c r="Y116" s="3"/>
      <c r="Z116" s="3"/>
    </row>
    <row r="117" spans="1:26" s="24" customFormat="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23"/>
      <c r="S117" s="23"/>
      <c r="T117" s="23"/>
      <c r="U117" s="3"/>
      <c r="V117" s="3"/>
      <c r="W117" s="3"/>
      <c r="X117" s="3"/>
      <c r="Y117" s="3"/>
      <c r="Z117" s="3"/>
    </row>
    <row r="118" spans="1:26" s="24" customFormat="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23"/>
      <c r="S118" s="23"/>
      <c r="T118" s="23"/>
      <c r="U118" s="3"/>
      <c r="V118" s="3"/>
      <c r="W118" s="3"/>
      <c r="X118" s="3"/>
      <c r="Y118" s="3"/>
      <c r="Z118" s="3"/>
    </row>
    <row r="119" spans="1:26" s="24" customFormat="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23"/>
      <c r="S119" s="23"/>
      <c r="T119" s="23"/>
      <c r="U119" s="3"/>
      <c r="V119" s="3"/>
      <c r="W119" s="3"/>
      <c r="X119" s="3"/>
      <c r="Y119" s="3"/>
      <c r="Z119" s="3"/>
    </row>
    <row r="120" spans="1:26" s="24" customFormat="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23"/>
      <c r="S120" s="23"/>
      <c r="T120" s="23"/>
      <c r="U120" s="3"/>
      <c r="V120" s="3"/>
      <c r="W120" s="3"/>
      <c r="X120" s="3"/>
      <c r="Y120" s="3"/>
      <c r="Z120" s="3"/>
    </row>
    <row r="121" spans="1:26" s="24" customFormat="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23"/>
      <c r="S121" s="23"/>
      <c r="T121" s="23"/>
      <c r="U121" s="3"/>
      <c r="V121" s="3"/>
      <c r="W121" s="3"/>
      <c r="X121" s="3"/>
      <c r="Y121" s="3"/>
      <c r="Z121" s="3"/>
    </row>
    <row r="122" spans="1:26" s="24" customFormat="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23"/>
      <c r="S122" s="23"/>
      <c r="T122" s="23"/>
      <c r="U122" s="3"/>
      <c r="V122" s="3"/>
      <c r="W122" s="3"/>
      <c r="X122" s="3"/>
      <c r="Y122" s="3"/>
      <c r="Z122" s="3"/>
    </row>
    <row r="123" spans="1:26" s="24" customFormat="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23"/>
      <c r="S123" s="23"/>
      <c r="T123" s="23"/>
      <c r="U123" s="3"/>
      <c r="V123" s="3"/>
      <c r="W123" s="3"/>
      <c r="X123" s="3"/>
      <c r="Y123" s="3"/>
      <c r="Z123" s="3"/>
    </row>
    <row r="124" spans="1:26" s="24" customFormat="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23"/>
      <c r="S124" s="23"/>
      <c r="T124" s="23"/>
      <c r="U124" s="3"/>
      <c r="V124" s="3"/>
      <c r="W124" s="3"/>
      <c r="X124" s="3"/>
      <c r="Y124" s="3"/>
      <c r="Z124" s="3"/>
    </row>
    <row r="125" spans="1:26" s="24" customFormat="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23"/>
      <c r="S125" s="23"/>
      <c r="T125" s="23"/>
      <c r="U125" s="3"/>
      <c r="V125" s="3"/>
      <c r="W125" s="3"/>
      <c r="X125" s="3"/>
      <c r="Y125" s="3"/>
      <c r="Z125" s="3"/>
    </row>
    <row r="126" spans="1:26" s="24" customFormat="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23"/>
      <c r="S126" s="23"/>
      <c r="T126" s="23"/>
      <c r="U126" s="3"/>
      <c r="V126" s="3"/>
      <c r="W126" s="3"/>
      <c r="X126" s="3"/>
      <c r="Y126" s="3"/>
      <c r="Z126" s="3"/>
    </row>
    <row r="127" spans="1:26" s="24" customFormat="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23"/>
      <c r="S127" s="23"/>
      <c r="T127" s="23"/>
      <c r="U127" s="3"/>
      <c r="V127" s="3"/>
      <c r="W127" s="3"/>
      <c r="X127" s="3"/>
      <c r="Y127" s="3"/>
      <c r="Z127" s="3"/>
    </row>
    <row r="128" spans="1:26" s="24" customFormat="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23"/>
      <c r="S128" s="23"/>
      <c r="T128" s="23"/>
      <c r="U128" s="3"/>
      <c r="V128" s="3"/>
      <c r="W128" s="3"/>
      <c r="X128" s="3"/>
      <c r="Y128" s="3"/>
      <c r="Z128" s="3"/>
    </row>
    <row r="129" spans="1:26" s="24" customFormat="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23"/>
      <c r="S129" s="23"/>
      <c r="T129" s="23"/>
      <c r="U129" s="3"/>
      <c r="V129" s="3"/>
      <c r="W129" s="3"/>
      <c r="X129" s="3"/>
      <c r="Y129" s="3"/>
      <c r="Z129" s="3"/>
    </row>
    <row r="130" spans="1:26" s="24" customFormat="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23"/>
      <c r="S130" s="23"/>
      <c r="T130" s="23"/>
      <c r="U130" s="3"/>
      <c r="V130" s="3"/>
      <c r="W130" s="3"/>
      <c r="X130" s="3"/>
      <c r="Y130" s="3"/>
      <c r="Z130" s="3"/>
    </row>
    <row r="131" spans="1:26" s="24" customFormat="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23"/>
      <c r="S131" s="23"/>
      <c r="T131" s="23"/>
      <c r="U131" s="3"/>
      <c r="V131" s="3"/>
      <c r="W131" s="3"/>
      <c r="X131" s="3"/>
      <c r="Y131" s="3"/>
      <c r="Z131" s="3"/>
    </row>
    <row r="132" spans="1:26" s="24" customFormat="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23"/>
      <c r="S132" s="23"/>
      <c r="T132" s="23"/>
      <c r="U132" s="3"/>
      <c r="V132" s="3"/>
      <c r="W132" s="3"/>
      <c r="X132" s="3"/>
      <c r="Y132" s="3"/>
      <c r="Z132" s="3"/>
    </row>
    <row r="133" spans="1:26" s="24" customFormat="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23"/>
      <c r="S133" s="23"/>
      <c r="T133" s="23"/>
      <c r="U133" s="3"/>
      <c r="V133" s="3"/>
      <c r="W133" s="3"/>
      <c r="X133" s="3"/>
      <c r="Y133" s="3"/>
      <c r="Z133" s="3"/>
    </row>
    <row r="134" spans="1:26" s="24" customFormat="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23"/>
      <c r="S134" s="23"/>
      <c r="T134" s="23"/>
      <c r="U134" s="3"/>
      <c r="V134" s="3"/>
      <c r="W134" s="3"/>
      <c r="X134" s="3"/>
      <c r="Y134" s="3"/>
      <c r="Z134" s="3"/>
    </row>
    <row r="135" spans="1:26" s="24" customFormat="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23"/>
      <c r="S135" s="23"/>
      <c r="T135" s="23"/>
      <c r="U135" s="3"/>
      <c r="V135" s="3"/>
      <c r="W135" s="3"/>
      <c r="X135" s="3"/>
      <c r="Y135" s="3"/>
      <c r="Z135" s="3"/>
    </row>
    <row r="136" spans="1:26" s="24" customFormat="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23"/>
      <c r="S136" s="23"/>
      <c r="T136" s="23"/>
      <c r="U136" s="3"/>
      <c r="V136" s="3"/>
      <c r="W136" s="3"/>
      <c r="X136" s="3"/>
      <c r="Y136" s="3"/>
      <c r="Z136" s="3"/>
    </row>
    <row r="137" spans="1:26" s="24" customFormat="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23"/>
      <c r="S137" s="23"/>
      <c r="T137" s="23"/>
      <c r="U137" s="3"/>
      <c r="V137" s="3"/>
      <c r="W137" s="3"/>
      <c r="X137" s="3"/>
      <c r="Y137" s="3"/>
      <c r="Z137" s="3"/>
    </row>
    <row r="138" spans="1:26" s="24" customFormat="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23"/>
      <c r="S138" s="23"/>
      <c r="T138" s="23"/>
      <c r="U138" s="3"/>
      <c r="V138" s="3"/>
      <c r="W138" s="3"/>
      <c r="X138" s="3"/>
      <c r="Y138" s="3"/>
      <c r="Z138" s="3"/>
    </row>
    <row r="139" spans="1:26" s="24" customFormat="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23"/>
      <c r="S139" s="23"/>
      <c r="T139" s="23"/>
      <c r="U139" s="3"/>
      <c r="V139" s="3"/>
      <c r="W139" s="3"/>
      <c r="X139" s="3"/>
      <c r="Y139" s="3"/>
      <c r="Z139" s="3"/>
    </row>
    <row r="140" spans="1:26" s="24" customFormat="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23"/>
      <c r="S140" s="23"/>
      <c r="T140" s="23"/>
      <c r="U140" s="3"/>
      <c r="V140" s="3"/>
      <c r="W140" s="3"/>
      <c r="X140" s="3"/>
      <c r="Y140" s="3"/>
      <c r="Z140" s="3"/>
    </row>
    <row r="141" spans="1:26" s="24" customFormat="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23"/>
      <c r="S141" s="23"/>
      <c r="T141" s="23"/>
      <c r="U141" s="3"/>
      <c r="V141" s="3"/>
      <c r="W141" s="3"/>
      <c r="X141" s="3"/>
      <c r="Y141" s="3"/>
      <c r="Z141" s="3"/>
    </row>
    <row r="142" spans="1:26" s="24" customFormat="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23"/>
      <c r="S142" s="23"/>
      <c r="T142" s="23"/>
      <c r="U142" s="3"/>
      <c r="V142" s="3"/>
      <c r="W142" s="3"/>
      <c r="X142" s="3"/>
      <c r="Y142" s="3"/>
      <c r="Z142" s="3"/>
    </row>
    <row r="143" spans="1:26" s="24" customFormat="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23"/>
      <c r="S143" s="23"/>
      <c r="T143" s="23"/>
      <c r="U143" s="3"/>
      <c r="V143" s="3"/>
      <c r="W143" s="3"/>
      <c r="X143" s="3"/>
      <c r="Y143" s="3"/>
      <c r="Z143" s="3"/>
    </row>
    <row r="144" spans="1:26" s="24" customFormat="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23"/>
      <c r="S144" s="23"/>
      <c r="T144" s="23"/>
      <c r="U144" s="3"/>
      <c r="V144" s="3"/>
      <c r="W144" s="3"/>
      <c r="X144" s="3"/>
      <c r="Y144" s="3"/>
      <c r="Z144" s="3"/>
    </row>
    <row r="145" spans="1:26" s="24" customFormat="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23"/>
      <c r="S145" s="23"/>
      <c r="T145" s="23"/>
      <c r="U145" s="3"/>
      <c r="V145" s="3"/>
      <c r="W145" s="3"/>
      <c r="X145" s="3"/>
      <c r="Y145" s="3"/>
      <c r="Z145" s="3"/>
    </row>
    <row r="146" spans="1:26" s="24" customFormat="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23"/>
      <c r="S146" s="23"/>
      <c r="T146" s="23"/>
      <c r="U146" s="3"/>
      <c r="V146" s="3"/>
      <c r="W146" s="3"/>
      <c r="X146" s="3"/>
      <c r="Y146" s="3"/>
      <c r="Z146" s="3"/>
    </row>
    <row r="147" spans="1:26" s="24" customFormat="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23"/>
      <c r="S147" s="23"/>
      <c r="T147" s="23"/>
      <c r="U147" s="3"/>
      <c r="V147" s="3"/>
      <c r="W147" s="3"/>
      <c r="X147" s="3"/>
      <c r="Y147" s="3"/>
      <c r="Z147" s="3"/>
    </row>
    <row r="148" spans="1:26" s="24" customFormat="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23"/>
      <c r="S148" s="23"/>
      <c r="T148" s="23"/>
      <c r="U148" s="3"/>
      <c r="V148" s="3"/>
      <c r="W148" s="3"/>
      <c r="X148" s="3"/>
      <c r="Y148" s="3"/>
      <c r="Z148" s="3"/>
    </row>
    <row r="149" spans="1:26" s="24" customFormat="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23"/>
      <c r="S149" s="23"/>
      <c r="T149" s="23"/>
      <c r="U149" s="3"/>
      <c r="V149" s="3"/>
      <c r="W149" s="3"/>
      <c r="X149" s="3"/>
      <c r="Y149" s="3"/>
      <c r="Z149" s="3"/>
    </row>
    <row r="150" spans="1:26" s="24" customFormat="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23"/>
      <c r="S150" s="23"/>
      <c r="T150" s="23"/>
      <c r="U150" s="3"/>
      <c r="V150" s="3"/>
      <c r="W150" s="3"/>
      <c r="X150" s="3"/>
      <c r="Y150" s="3"/>
      <c r="Z150" s="3"/>
    </row>
    <row r="151" spans="1:26" s="24" customFormat="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23"/>
      <c r="S151" s="23"/>
      <c r="T151" s="23"/>
      <c r="U151" s="3"/>
      <c r="V151" s="3"/>
      <c r="W151" s="3"/>
      <c r="X151" s="3"/>
      <c r="Y151" s="3"/>
      <c r="Z151" s="3"/>
    </row>
    <row r="152" spans="1:26" s="24" customFormat="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23"/>
      <c r="S152" s="23"/>
      <c r="T152" s="23"/>
      <c r="U152" s="3"/>
      <c r="V152" s="3"/>
      <c r="W152" s="3"/>
      <c r="X152" s="3"/>
      <c r="Y152" s="3"/>
      <c r="Z152" s="3"/>
    </row>
    <row r="153" spans="1:26" s="24" customFormat="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23"/>
      <c r="S153" s="23"/>
      <c r="T153" s="23"/>
      <c r="U153" s="3"/>
      <c r="V153" s="3"/>
      <c r="W153" s="3"/>
      <c r="X153" s="3"/>
      <c r="Y153" s="3"/>
      <c r="Z153" s="3"/>
    </row>
    <row r="154" spans="1:26" s="24" customFormat="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23"/>
      <c r="S154" s="23"/>
      <c r="T154" s="23"/>
      <c r="U154" s="3"/>
      <c r="V154" s="3"/>
      <c r="W154" s="3"/>
      <c r="X154" s="3"/>
      <c r="Y154" s="3"/>
      <c r="Z154" s="3"/>
    </row>
    <row r="155" spans="1:26" s="24" customFormat="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23"/>
      <c r="S155" s="23"/>
      <c r="T155" s="23"/>
      <c r="U155" s="3"/>
      <c r="V155" s="3"/>
      <c r="W155" s="3"/>
      <c r="X155" s="3"/>
      <c r="Y155" s="3"/>
      <c r="Z155" s="3"/>
    </row>
    <row r="156" spans="1:26" s="24" customFormat="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23"/>
      <c r="S156" s="23"/>
      <c r="T156" s="23"/>
      <c r="U156" s="3"/>
      <c r="V156" s="3"/>
      <c r="W156" s="3"/>
      <c r="X156" s="3"/>
      <c r="Y156" s="3"/>
      <c r="Z156" s="3"/>
    </row>
    <row r="157" spans="1:26" s="24" customFormat="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23"/>
      <c r="S157" s="23"/>
      <c r="T157" s="23"/>
      <c r="U157" s="3"/>
      <c r="V157" s="3"/>
      <c r="W157" s="3"/>
      <c r="X157" s="3"/>
      <c r="Y157" s="3"/>
      <c r="Z157" s="3"/>
    </row>
    <row r="158" spans="1:26" s="24" customFormat="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23"/>
      <c r="S158" s="23"/>
      <c r="T158" s="23"/>
      <c r="U158" s="3"/>
      <c r="V158" s="3"/>
      <c r="W158" s="3"/>
      <c r="X158" s="3"/>
      <c r="Y158" s="3"/>
      <c r="Z158" s="3"/>
    </row>
    <row r="159" spans="1:26" s="24" customFormat="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23"/>
      <c r="S159" s="23"/>
      <c r="T159" s="23"/>
      <c r="U159" s="3"/>
      <c r="V159" s="3"/>
      <c r="W159" s="3"/>
      <c r="X159" s="3"/>
      <c r="Y159" s="3"/>
      <c r="Z159" s="3"/>
    </row>
    <row r="160" spans="1:26" s="24" customFormat="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23"/>
      <c r="S160" s="23"/>
      <c r="T160" s="23"/>
      <c r="U160" s="3"/>
      <c r="V160" s="3"/>
      <c r="W160" s="3"/>
      <c r="X160" s="3"/>
      <c r="Y160" s="3"/>
      <c r="Z160" s="3"/>
    </row>
    <row r="161" spans="1:26" s="24" customFormat="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23"/>
      <c r="S161" s="23"/>
      <c r="T161" s="23"/>
      <c r="U161" s="3"/>
      <c r="V161" s="3"/>
      <c r="W161" s="3"/>
      <c r="X161" s="3"/>
      <c r="Y161" s="3"/>
      <c r="Z161" s="3"/>
    </row>
    <row r="162" spans="1:26" s="24" customFormat="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23"/>
      <c r="S162" s="23"/>
      <c r="T162" s="23"/>
      <c r="U162" s="3"/>
      <c r="V162" s="3"/>
      <c r="W162" s="3"/>
      <c r="X162" s="3"/>
      <c r="Y162" s="3"/>
      <c r="Z162" s="3"/>
    </row>
    <row r="163" spans="1:26" s="24" customFormat="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23"/>
      <c r="S163" s="23"/>
      <c r="T163" s="23"/>
      <c r="U163" s="3"/>
      <c r="V163" s="3"/>
      <c r="W163" s="3"/>
      <c r="X163" s="3"/>
      <c r="Y163" s="3"/>
      <c r="Z163" s="3"/>
    </row>
    <row r="164" spans="1:26" s="24" customFormat="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23"/>
      <c r="S164" s="23"/>
      <c r="T164" s="23"/>
      <c r="U164" s="3"/>
      <c r="V164" s="3"/>
      <c r="W164" s="3"/>
      <c r="X164" s="3"/>
      <c r="Y164" s="3"/>
      <c r="Z164" s="3"/>
    </row>
    <row r="165" spans="1:26" s="24" customFormat="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23"/>
      <c r="S165" s="23"/>
      <c r="T165" s="23"/>
      <c r="U165" s="3"/>
      <c r="V165" s="3"/>
      <c r="W165" s="3"/>
      <c r="X165" s="3"/>
      <c r="Y165" s="3"/>
      <c r="Z165" s="3"/>
    </row>
    <row r="166" spans="1:26" s="24" customFormat="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23"/>
      <c r="S166" s="23"/>
      <c r="T166" s="23"/>
      <c r="U166" s="3"/>
      <c r="V166" s="3"/>
      <c r="W166" s="3"/>
      <c r="X166" s="3"/>
      <c r="Y166" s="3"/>
      <c r="Z166" s="3"/>
    </row>
    <row r="167" spans="1:26" s="24" customFormat="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23"/>
      <c r="S167" s="23"/>
      <c r="T167" s="23"/>
      <c r="U167" s="3"/>
      <c r="V167" s="3"/>
      <c r="W167" s="3"/>
      <c r="X167" s="3"/>
      <c r="Y167" s="3"/>
      <c r="Z167" s="3"/>
    </row>
    <row r="168" spans="1:26" s="24" customFormat="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23"/>
      <c r="S168" s="23"/>
      <c r="T168" s="23"/>
      <c r="U168" s="3"/>
      <c r="V168" s="3"/>
      <c r="W168" s="3"/>
      <c r="X168" s="3"/>
      <c r="Y168" s="3"/>
      <c r="Z168" s="3"/>
    </row>
    <row r="169" spans="1:26" s="24" customFormat="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23"/>
      <c r="S169" s="23"/>
      <c r="T169" s="23"/>
      <c r="U169" s="3"/>
      <c r="V169" s="3"/>
      <c r="W169" s="3"/>
      <c r="X169" s="3"/>
      <c r="Y169" s="3"/>
      <c r="Z169" s="3"/>
    </row>
    <row r="170" spans="1:26" s="24" customFormat="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23"/>
      <c r="S170" s="23"/>
      <c r="T170" s="23"/>
      <c r="U170" s="3"/>
      <c r="V170" s="3"/>
      <c r="W170" s="3"/>
      <c r="X170" s="3"/>
      <c r="Y170" s="3"/>
      <c r="Z170" s="3"/>
    </row>
    <row r="171" spans="1:26" s="24" customFormat="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23"/>
      <c r="S171" s="23"/>
      <c r="T171" s="23"/>
      <c r="U171" s="3"/>
      <c r="V171" s="3"/>
      <c r="W171" s="3"/>
      <c r="X171" s="3"/>
      <c r="Y171" s="3"/>
      <c r="Z171" s="3"/>
    </row>
    <row r="172" spans="1:26" s="24" customFormat="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23"/>
      <c r="S172" s="23"/>
      <c r="T172" s="23"/>
      <c r="U172" s="3"/>
      <c r="V172" s="3"/>
      <c r="W172" s="3"/>
      <c r="X172" s="3"/>
      <c r="Y172" s="3"/>
      <c r="Z172" s="3"/>
    </row>
    <row r="173" spans="1:26" s="24" customFormat="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23"/>
      <c r="S173" s="23"/>
      <c r="T173" s="23"/>
      <c r="U173" s="3"/>
      <c r="V173" s="3"/>
      <c r="W173" s="3"/>
      <c r="X173" s="3"/>
      <c r="Y173" s="3"/>
      <c r="Z173" s="3"/>
    </row>
    <row r="174" spans="1:26" s="24" customFormat="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23"/>
      <c r="S174" s="23"/>
      <c r="T174" s="23"/>
      <c r="U174" s="3"/>
      <c r="V174" s="3"/>
      <c r="W174" s="3"/>
      <c r="X174" s="3"/>
      <c r="Y174" s="3"/>
      <c r="Z174" s="3"/>
    </row>
    <row r="175" spans="1:26" s="24" customFormat="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23"/>
      <c r="S175" s="23"/>
      <c r="T175" s="23"/>
      <c r="U175" s="3"/>
      <c r="V175" s="3"/>
      <c r="W175" s="3"/>
      <c r="X175" s="3"/>
      <c r="Y175" s="3"/>
      <c r="Z175" s="3"/>
    </row>
    <row r="176" spans="1:26" s="24" customFormat="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23"/>
      <c r="S176" s="23"/>
      <c r="T176" s="23"/>
      <c r="U176" s="3"/>
      <c r="V176" s="3"/>
      <c r="W176" s="3"/>
      <c r="X176" s="3"/>
      <c r="Y176" s="3"/>
      <c r="Z176" s="3"/>
    </row>
    <row r="177" spans="1:26" s="24" customFormat="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23"/>
      <c r="S177" s="23"/>
      <c r="T177" s="23"/>
      <c r="U177" s="3"/>
      <c r="V177" s="3"/>
      <c r="W177" s="3"/>
      <c r="X177" s="3"/>
      <c r="Y177" s="3"/>
      <c r="Z177" s="3"/>
    </row>
    <row r="178" spans="1:26" s="24" customFormat="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23"/>
      <c r="S178" s="23"/>
      <c r="T178" s="23"/>
      <c r="U178" s="3"/>
      <c r="V178" s="3"/>
      <c r="W178" s="3"/>
      <c r="X178" s="3"/>
      <c r="Y178" s="3"/>
      <c r="Z178" s="3"/>
    </row>
    <row r="179" spans="1:26" s="24" customFormat="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23"/>
      <c r="S179" s="23"/>
      <c r="T179" s="23"/>
      <c r="U179" s="3"/>
      <c r="V179" s="3"/>
      <c r="W179" s="3"/>
      <c r="X179" s="3"/>
      <c r="Y179" s="3"/>
      <c r="Z179" s="3"/>
    </row>
    <row r="180" spans="1:26" s="24" customFormat="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23"/>
      <c r="S180" s="23"/>
      <c r="T180" s="23"/>
      <c r="U180" s="3"/>
      <c r="V180" s="3"/>
      <c r="W180" s="3"/>
      <c r="X180" s="3"/>
      <c r="Y180" s="3"/>
      <c r="Z180" s="3"/>
    </row>
    <row r="181" spans="1:26" s="24" customFormat="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23"/>
      <c r="S181" s="23"/>
      <c r="T181" s="23"/>
      <c r="U181" s="3"/>
      <c r="V181" s="3"/>
      <c r="W181" s="3"/>
      <c r="X181" s="3"/>
      <c r="Y181" s="3"/>
      <c r="Z181" s="3"/>
    </row>
    <row r="182" spans="1:26" s="24" customFormat="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23"/>
      <c r="S182" s="23"/>
      <c r="T182" s="23"/>
      <c r="U182" s="3"/>
      <c r="V182" s="3"/>
      <c r="W182" s="3"/>
      <c r="X182" s="3"/>
      <c r="Y182" s="3"/>
      <c r="Z182" s="3"/>
    </row>
    <row r="183" spans="1:26" s="24" customFormat="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23"/>
      <c r="S183" s="23"/>
      <c r="T183" s="23"/>
      <c r="U183" s="3"/>
      <c r="V183" s="3"/>
      <c r="W183" s="3"/>
      <c r="X183" s="3"/>
      <c r="Y183" s="3"/>
      <c r="Z183" s="3"/>
    </row>
    <row r="184" spans="1:26" s="24" customFormat="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23"/>
      <c r="S184" s="23"/>
      <c r="T184" s="23"/>
      <c r="U184" s="3"/>
      <c r="V184" s="3"/>
      <c r="W184" s="3"/>
      <c r="X184" s="3"/>
      <c r="Y184" s="3"/>
      <c r="Z184" s="3"/>
    </row>
    <row r="185" spans="1:26" s="24" customFormat="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23"/>
      <c r="S185" s="23"/>
      <c r="T185" s="23"/>
      <c r="U185" s="3"/>
      <c r="V185" s="3"/>
      <c r="W185" s="3"/>
      <c r="X185" s="3"/>
      <c r="Y185" s="3"/>
      <c r="Z185" s="3"/>
    </row>
    <row r="186" spans="1:26" s="24" customFormat="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23"/>
      <c r="S186" s="23"/>
      <c r="T186" s="23"/>
      <c r="U186" s="3"/>
      <c r="V186" s="3"/>
      <c r="W186" s="3"/>
      <c r="X186" s="3"/>
      <c r="Y186" s="3"/>
      <c r="Z186" s="3"/>
    </row>
    <row r="187" spans="1:26" s="24" customFormat="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23"/>
      <c r="S187" s="23"/>
      <c r="T187" s="23"/>
      <c r="U187" s="3"/>
      <c r="V187" s="3"/>
      <c r="W187" s="3"/>
      <c r="X187" s="3"/>
      <c r="Y187" s="3"/>
      <c r="Z187" s="3"/>
    </row>
    <row r="188" spans="1:26" s="24" customFormat="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23"/>
      <c r="S188" s="23"/>
      <c r="T188" s="23"/>
      <c r="U188" s="3"/>
      <c r="V188" s="3"/>
      <c r="W188" s="3"/>
      <c r="X188" s="3"/>
      <c r="Y188" s="3"/>
      <c r="Z188" s="3"/>
    </row>
    <row r="189" spans="1:26" s="24" customFormat="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23"/>
      <c r="S189" s="23"/>
      <c r="T189" s="23"/>
      <c r="U189" s="3"/>
      <c r="V189" s="3"/>
      <c r="W189" s="3"/>
      <c r="X189" s="3"/>
      <c r="Y189" s="3"/>
      <c r="Z189" s="3"/>
    </row>
    <row r="190" spans="1:26" s="24" customFormat="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23"/>
      <c r="S190" s="23"/>
      <c r="T190" s="23"/>
      <c r="U190" s="3"/>
      <c r="V190" s="3"/>
      <c r="W190" s="3"/>
      <c r="X190" s="3"/>
      <c r="Y190" s="3"/>
      <c r="Z190" s="3"/>
    </row>
    <row r="191" spans="1:26" s="24" customFormat="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23"/>
      <c r="S191" s="23"/>
      <c r="T191" s="23"/>
      <c r="U191" s="3"/>
      <c r="V191" s="3"/>
      <c r="W191" s="3"/>
      <c r="X191" s="3"/>
      <c r="Y191" s="3"/>
      <c r="Z191" s="3"/>
    </row>
    <row r="192" spans="1:26" s="24" customFormat="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23"/>
      <c r="S192" s="23"/>
      <c r="T192" s="23"/>
      <c r="U192" s="3"/>
      <c r="V192" s="3"/>
      <c r="W192" s="3"/>
      <c r="X192" s="3"/>
      <c r="Y192" s="3"/>
      <c r="Z192" s="3"/>
    </row>
    <row r="193" spans="1:26" s="24" customFormat="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23"/>
      <c r="S193" s="23"/>
      <c r="T193" s="23"/>
      <c r="U193" s="3"/>
      <c r="V193" s="3"/>
      <c r="W193" s="3"/>
      <c r="X193" s="3"/>
      <c r="Y193" s="3"/>
      <c r="Z193" s="3"/>
    </row>
    <row r="194" spans="1:26" s="24" customFormat="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23"/>
      <c r="S194" s="23"/>
      <c r="T194" s="23"/>
      <c r="U194" s="3"/>
      <c r="V194" s="3"/>
      <c r="W194" s="3"/>
      <c r="X194" s="3"/>
      <c r="Y194" s="3"/>
      <c r="Z194" s="3"/>
    </row>
    <row r="195" spans="1:26" s="24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23"/>
      <c r="S195" s="23"/>
      <c r="T195" s="23"/>
      <c r="U195" s="3"/>
      <c r="V195" s="3"/>
      <c r="W195" s="3"/>
      <c r="X195" s="3"/>
      <c r="Y195" s="3"/>
      <c r="Z195" s="3"/>
    </row>
    <row r="196" spans="1:26" s="24" customFormat="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23"/>
      <c r="S196" s="23"/>
      <c r="T196" s="23"/>
      <c r="U196" s="3"/>
      <c r="V196" s="3"/>
      <c r="W196" s="3"/>
      <c r="X196" s="3"/>
      <c r="Y196" s="3"/>
      <c r="Z196" s="3"/>
    </row>
    <row r="197" spans="1:26" s="24" customFormat="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23"/>
      <c r="S197" s="23"/>
      <c r="T197" s="23"/>
      <c r="U197" s="3"/>
      <c r="V197" s="3"/>
      <c r="W197" s="3"/>
      <c r="X197" s="3"/>
      <c r="Y197" s="3"/>
      <c r="Z197" s="3"/>
    </row>
    <row r="198" spans="1:26" s="24" customFormat="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23"/>
      <c r="S198" s="23"/>
      <c r="T198" s="23"/>
      <c r="U198" s="3"/>
      <c r="V198" s="3"/>
      <c r="W198" s="3"/>
      <c r="X198" s="3"/>
      <c r="Y198" s="3"/>
      <c r="Z198" s="3"/>
    </row>
    <row r="199" spans="1:26" s="24" customFormat="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23"/>
      <c r="S199" s="23"/>
      <c r="T199" s="23"/>
      <c r="U199" s="3"/>
      <c r="V199" s="3"/>
      <c r="W199" s="3"/>
      <c r="X199" s="3"/>
      <c r="Y199" s="3"/>
      <c r="Z199" s="3"/>
    </row>
    <row r="200" spans="1:26" s="24" customFormat="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23"/>
      <c r="S200" s="23"/>
      <c r="T200" s="23"/>
      <c r="U200" s="3"/>
      <c r="V200" s="3"/>
      <c r="W200" s="3"/>
      <c r="X200" s="3"/>
      <c r="Y200" s="3"/>
      <c r="Z200" s="3"/>
    </row>
    <row r="201" spans="1:26" s="24" customFormat="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23"/>
      <c r="S201" s="23"/>
      <c r="T201" s="23"/>
      <c r="U201" s="3"/>
      <c r="V201" s="3"/>
      <c r="W201" s="3"/>
      <c r="X201" s="3"/>
      <c r="Y201" s="3"/>
      <c r="Z201" s="3"/>
    </row>
    <row r="202" spans="1:26" s="24" customFormat="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23"/>
      <c r="S202" s="23"/>
      <c r="T202" s="23"/>
      <c r="U202" s="3"/>
      <c r="V202" s="3"/>
      <c r="W202" s="3"/>
      <c r="X202" s="3"/>
      <c r="Y202" s="3"/>
      <c r="Z202" s="3"/>
    </row>
    <row r="203" spans="1:26" s="24" customFormat="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23"/>
      <c r="S203" s="23"/>
      <c r="T203" s="23"/>
      <c r="U203" s="3"/>
      <c r="V203" s="3"/>
      <c r="W203" s="3"/>
      <c r="X203" s="3"/>
      <c r="Y203" s="3"/>
      <c r="Z203" s="3"/>
    </row>
    <row r="204" spans="1:26" s="24" customFormat="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23"/>
      <c r="S204" s="23"/>
      <c r="T204" s="23"/>
      <c r="U204" s="3"/>
      <c r="V204" s="3"/>
      <c r="W204" s="3"/>
      <c r="X204" s="3"/>
      <c r="Y204" s="3"/>
      <c r="Z204" s="3"/>
    </row>
    <row r="205" spans="1:26" s="24" customFormat="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23"/>
      <c r="S205" s="23"/>
      <c r="T205" s="23"/>
      <c r="U205" s="3"/>
      <c r="V205" s="3"/>
      <c r="W205" s="3"/>
      <c r="X205" s="3"/>
      <c r="Y205" s="3"/>
      <c r="Z205" s="3"/>
    </row>
    <row r="206" spans="1:26" s="24" customFormat="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23"/>
      <c r="S206" s="23"/>
      <c r="T206" s="23"/>
      <c r="U206" s="3"/>
      <c r="V206" s="3"/>
      <c r="W206" s="3"/>
      <c r="X206" s="3"/>
      <c r="Y206" s="3"/>
      <c r="Z206" s="3"/>
    </row>
    <row r="207" spans="1:26" s="24" customFormat="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23"/>
      <c r="S207" s="23"/>
      <c r="T207" s="23"/>
      <c r="U207" s="3"/>
      <c r="V207" s="3"/>
      <c r="W207" s="3"/>
      <c r="X207" s="3"/>
      <c r="Y207" s="3"/>
      <c r="Z207" s="3"/>
    </row>
    <row r="208" spans="1:26" s="24" customFormat="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23"/>
      <c r="S208" s="23"/>
      <c r="T208" s="23"/>
      <c r="U208" s="3"/>
      <c r="V208" s="3"/>
      <c r="W208" s="3"/>
      <c r="X208" s="3"/>
      <c r="Y208" s="3"/>
      <c r="Z208" s="3"/>
    </row>
    <row r="209" spans="1:26" s="24" customFormat="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23"/>
      <c r="S209" s="23"/>
      <c r="T209" s="23"/>
      <c r="U209" s="3"/>
      <c r="V209" s="3"/>
      <c r="W209" s="3"/>
      <c r="X209" s="3"/>
      <c r="Y209" s="3"/>
      <c r="Z209" s="3"/>
    </row>
    <row r="210" spans="1:26" s="24" customFormat="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23"/>
      <c r="S210" s="23"/>
      <c r="T210" s="23"/>
      <c r="U210" s="3"/>
      <c r="V210" s="3"/>
      <c r="W210" s="3"/>
      <c r="X210" s="3"/>
      <c r="Y210" s="3"/>
      <c r="Z210" s="3"/>
    </row>
    <row r="211" spans="1:26" s="24" customFormat="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23"/>
      <c r="S211" s="23"/>
      <c r="T211" s="23"/>
      <c r="U211" s="3"/>
      <c r="V211" s="3"/>
      <c r="W211" s="3"/>
      <c r="X211" s="3"/>
      <c r="Y211" s="3"/>
      <c r="Z211" s="3"/>
    </row>
    <row r="212" spans="1:26" s="24" customFormat="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23"/>
      <c r="S212" s="23"/>
      <c r="T212" s="23"/>
      <c r="U212" s="3"/>
      <c r="V212" s="3"/>
      <c r="W212" s="3"/>
      <c r="X212" s="3"/>
      <c r="Y212" s="3"/>
      <c r="Z212" s="3"/>
    </row>
    <row r="213" spans="1:26" s="24" customFormat="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23"/>
      <c r="S213" s="23"/>
      <c r="T213" s="23"/>
      <c r="U213" s="3"/>
      <c r="V213" s="3"/>
      <c r="W213" s="3"/>
      <c r="X213" s="3"/>
      <c r="Y213" s="3"/>
      <c r="Z213" s="3"/>
    </row>
    <row r="214" spans="1:26" s="24" customFormat="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23"/>
      <c r="S214" s="23"/>
      <c r="T214" s="23"/>
      <c r="U214" s="3"/>
      <c r="V214" s="3"/>
      <c r="W214" s="3"/>
      <c r="X214" s="3"/>
      <c r="Y214" s="3"/>
      <c r="Z214" s="3"/>
    </row>
    <row r="215" spans="1:26" s="24" customFormat="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23"/>
      <c r="S215" s="23"/>
      <c r="T215" s="23"/>
      <c r="U215" s="3"/>
      <c r="V215" s="3"/>
      <c r="W215" s="3"/>
      <c r="X215" s="3"/>
      <c r="Y215" s="3"/>
      <c r="Z215" s="3"/>
    </row>
    <row r="216" spans="1:26" s="24" customFormat="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23"/>
      <c r="S216" s="23"/>
      <c r="T216" s="23"/>
      <c r="U216" s="3"/>
      <c r="V216" s="3"/>
      <c r="W216" s="3"/>
      <c r="X216" s="3"/>
      <c r="Y216" s="3"/>
      <c r="Z216" s="3"/>
    </row>
    <row r="217" spans="1:26" s="24" customFormat="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23"/>
      <c r="S217" s="23"/>
      <c r="T217" s="23"/>
      <c r="U217" s="3"/>
      <c r="V217" s="3"/>
      <c r="W217" s="3"/>
      <c r="X217" s="3"/>
      <c r="Y217" s="3"/>
      <c r="Z217" s="3"/>
    </row>
    <row r="218" spans="1:26" s="24" customFormat="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23"/>
      <c r="S218" s="23"/>
      <c r="T218" s="23"/>
      <c r="U218" s="3"/>
      <c r="V218" s="3"/>
      <c r="W218" s="3"/>
      <c r="X218" s="3"/>
      <c r="Y218" s="3"/>
      <c r="Z218" s="3"/>
    </row>
    <row r="219" spans="1:26" s="24" customFormat="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23"/>
      <c r="S219" s="23"/>
      <c r="T219" s="23"/>
      <c r="U219" s="3"/>
      <c r="V219" s="3"/>
      <c r="W219" s="3"/>
      <c r="X219" s="3"/>
      <c r="Y219" s="3"/>
      <c r="Z219" s="3"/>
    </row>
    <row r="220" spans="1:26" s="24" customFormat="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23"/>
      <c r="S220" s="23"/>
      <c r="T220" s="23"/>
      <c r="U220" s="3"/>
      <c r="V220" s="3"/>
      <c r="W220" s="3"/>
      <c r="X220" s="3"/>
      <c r="Y220" s="3"/>
      <c r="Z220" s="3"/>
    </row>
    <row r="221" spans="1:26" s="24" customFormat="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23"/>
      <c r="S221" s="23"/>
      <c r="T221" s="23"/>
      <c r="U221" s="3"/>
      <c r="V221" s="3"/>
      <c r="W221" s="3"/>
      <c r="X221" s="3"/>
      <c r="Y221" s="3"/>
      <c r="Z221" s="3"/>
    </row>
    <row r="222" spans="1:26" s="24" customFormat="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23"/>
      <c r="S222" s="23"/>
      <c r="T222" s="23"/>
      <c r="U222" s="3"/>
      <c r="V222" s="3"/>
      <c r="W222" s="3"/>
      <c r="X222" s="3"/>
      <c r="Y222" s="3"/>
      <c r="Z222" s="3"/>
    </row>
    <row r="223" spans="1:26" s="24" customFormat="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23"/>
      <c r="S223" s="23"/>
      <c r="T223" s="23"/>
      <c r="U223" s="3"/>
      <c r="V223" s="3"/>
      <c r="W223" s="3"/>
      <c r="X223" s="3"/>
      <c r="Y223" s="3"/>
      <c r="Z223" s="3"/>
    </row>
    <row r="224" spans="1:26" s="24" customFormat="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23"/>
      <c r="S224" s="23"/>
      <c r="T224" s="23"/>
      <c r="U224" s="3"/>
      <c r="V224" s="3"/>
      <c r="W224" s="3"/>
      <c r="X224" s="3"/>
      <c r="Y224" s="3"/>
      <c r="Z224" s="3"/>
    </row>
    <row r="225" spans="1:26" s="24" customFormat="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23"/>
      <c r="S225" s="23"/>
      <c r="T225" s="23"/>
      <c r="U225" s="3"/>
      <c r="V225" s="3"/>
      <c r="W225" s="3"/>
      <c r="X225" s="3"/>
      <c r="Y225" s="3"/>
      <c r="Z225" s="3"/>
    </row>
    <row r="226" spans="1:26" s="24" customFormat="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23"/>
      <c r="S226" s="23"/>
      <c r="T226" s="23"/>
      <c r="U226" s="3"/>
      <c r="V226" s="3"/>
      <c r="W226" s="3"/>
      <c r="X226" s="3"/>
      <c r="Y226" s="3"/>
      <c r="Z226" s="3"/>
    </row>
    <row r="227" spans="1:26" s="24" customFormat="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23"/>
      <c r="S227" s="23"/>
      <c r="T227" s="23"/>
      <c r="U227" s="3"/>
      <c r="V227" s="3"/>
      <c r="W227" s="3"/>
      <c r="X227" s="3"/>
      <c r="Y227" s="3"/>
      <c r="Z227" s="3"/>
    </row>
    <row r="228" spans="1:26" s="24" customFormat="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23"/>
      <c r="S228" s="23"/>
      <c r="T228" s="23"/>
      <c r="U228" s="3"/>
      <c r="V228" s="3"/>
      <c r="W228" s="3"/>
      <c r="X228" s="3"/>
      <c r="Y228" s="3"/>
      <c r="Z228" s="3"/>
    </row>
    <row r="229" spans="1:26" s="24" customFormat="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23"/>
      <c r="S229" s="23"/>
      <c r="T229" s="23"/>
      <c r="U229" s="3"/>
      <c r="V229" s="3"/>
      <c r="W229" s="3"/>
      <c r="X229" s="3"/>
      <c r="Y229" s="3"/>
      <c r="Z229" s="3"/>
    </row>
    <row r="230" spans="1:26" s="24" customFormat="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23"/>
      <c r="S230" s="23"/>
      <c r="T230" s="23"/>
      <c r="U230" s="3"/>
      <c r="V230" s="3"/>
      <c r="W230" s="3"/>
      <c r="X230" s="3"/>
      <c r="Y230" s="3"/>
      <c r="Z230" s="3"/>
    </row>
    <row r="231" spans="1:26" s="24" customFormat="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23"/>
      <c r="S231" s="23"/>
      <c r="T231" s="23"/>
      <c r="U231" s="3"/>
      <c r="V231" s="3"/>
      <c r="W231" s="3"/>
      <c r="X231" s="3"/>
      <c r="Y231" s="3"/>
      <c r="Z231" s="3"/>
    </row>
    <row r="232" spans="1:26" s="24" customFormat="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23"/>
      <c r="S232" s="23"/>
      <c r="T232" s="23"/>
      <c r="U232" s="3"/>
      <c r="V232" s="3"/>
      <c r="W232" s="3"/>
      <c r="X232" s="3"/>
      <c r="Y232" s="3"/>
      <c r="Z232" s="3"/>
    </row>
    <row r="233" spans="1:26" s="24" customFormat="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23"/>
      <c r="S233" s="23"/>
      <c r="T233" s="23"/>
      <c r="U233" s="3"/>
      <c r="V233" s="3"/>
      <c r="W233" s="3"/>
      <c r="X233" s="3"/>
      <c r="Y233" s="3"/>
      <c r="Z233" s="3"/>
    </row>
    <row r="234" spans="1:26" s="24" customFormat="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23"/>
      <c r="S234" s="23"/>
      <c r="T234" s="23"/>
      <c r="U234" s="3"/>
      <c r="V234" s="3"/>
      <c r="W234" s="3"/>
      <c r="X234" s="3"/>
      <c r="Y234" s="3"/>
      <c r="Z234" s="3"/>
    </row>
    <row r="235" spans="1:26" s="24" customFormat="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23"/>
      <c r="S235" s="23"/>
      <c r="T235" s="23"/>
      <c r="U235" s="3"/>
      <c r="V235" s="3"/>
      <c r="W235" s="3"/>
      <c r="X235" s="3"/>
      <c r="Y235" s="3"/>
      <c r="Z235" s="3"/>
    </row>
    <row r="236" spans="1:26" s="24" customFormat="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23"/>
      <c r="S236" s="23"/>
      <c r="T236" s="23"/>
      <c r="U236" s="3"/>
      <c r="V236" s="3"/>
      <c r="W236" s="3"/>
      <c r="X236" s="3"/>
      <c r="Y236" s="3"/>
      <c r="Z236" s="3"/>
    </row>
    <row r="237" spans="1:26" s="24" customFormat="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23"/>
      <c r="S237" s="23"/>
      <c r="T237" s="23"/>
      <c r="U237" s="3"/>
      <c r="V237" s="3"/>
      <c r="W237" s="3"/>
      <c r="X237" s="3"/>
      <c r="Y237" s="3"/>
      <c r="Z237" s="3"/>
    </row>
    <row r="238" spans="1:26" s="24" customFormat="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23"/>
      <c r="S238" s="23"/>
      <c r="T238" s="23"/>
      <c r="U238" s="3"/>
      <c r="V238" s="3"/>
      <c r="W238" s="3"/>
      <c r="X238" s="3"/>
      <c r="Y238" s="3"/>
      <c r="Z238" s="3"/>
    </row>
    <row r="239" spans="1:26" s="24" customFormat="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23"/>
      <c r="S239" s="23"/>
      <c r="T239" s="23"/>
      <c r="U239" s="3"/>
      <c r="V239" s="3"/>
      <c r="W239" s="3"/>
      <c r="X239" s="3"/>
      <c r="Y239" s="3"/>
      <c r="Z239" s="3"/>
    </row>
    <row r="240" spans="1:26" s="24" customFormat="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23"/>
      <c r="S240" s="23"/>
      <c r="T240" s="23"/>
      <c r="U240" s="3"/>
      <c r="V240" s="3"/>
      <c r="W240" s="3"/>
      <c r="X240" s="3"/>
      <c r="Y240" s="3"/>
      <c r="Z240" s="3"/>
    </row>
    <row r="241" spans="1:26" s="24" customFormat="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23"/>
      <c r="S241" s="23"/>
      <c r="T241" s="23"/>
      <c r="U241" s="3"/>
      <c r="V241" s="3"/>
      <c r="W241" s="3"/>
      <c r="X241" s="3"/>
      <c r="Y241" s="3"/>
      <c r="Z241" s="3"/>
    </row>
    <row r="242" spans="1:26" s="24" customFormat="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23"/>
      <c r="S242" s="23"/>
      <c r="T242" s="23"/>
      <c r="U242" s="3"/>
      <c r="V242" s="3"/>
      <c r="W242" s="3"/>
      <c r="X242" s="3"/>
      <c r="Y242" s="3"/>
      <c r="Z242" s="3"/>
    </row>
    <row r="243" spans="1:26" s="24" customFormat="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23"/>
      <c r="S243" s="23"/>
      <c r="T243" s="23"/>
      <c r="U243" s="3"/>
      <c r="V243" s="3"/>
      <c r="W243" s="3"/>
      <c r="X243" s="3"/>
      <c r="Y243" s="3"/>
      <c r="Z243" s="3"/>
    </row>
    <row r="244" spans="1:26" s="24" customFormat="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23"/>
      <c r="S244" s="23"/>
      <c r="T244" s="23"/>
      <c r="U244" s="3"/>
      <c r="V244" s="3"/>
      <c r="W244" s="3"/>
      <c r="X244" s="3"/>
      <c r="Y244" s="3"/>
      <c r="Z244" s="3"/>
    </row>
    <row r="245" spans="1:26" s="24" customFormat="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23"/>
      <c r="S245" s="23"/>
      <c r="T245" s="23"/>
      <c r="U245" s="3"/>
      <c r="V245" s="3"/>
      <c r="W245" s="3"/>
      <c r="X245" s="3"/>
      <c r="Y245" s="3"/>
      <c r="Z245" s="3"/>
    </row>
    <row r="246" spans="1:26" s="24" customFormat="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23"/>
      <c r="S246" s="23"/>
      <c r="T246" s="23"/>
      <c r="U246" s="3"/>
      <c r="V246" s="3"/>
      <c r="W246" s="3"/>
      <c r="X246" s="3"/>
      <c r="Y246" s="3"/>
      <c r="Z246" s="3"/>
    </row>
    <row r="247" spans="1:26" s="24" customFormat="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23"/>
      <c r="S247" s="23"/>
      <c r="T247" s="23"/>
      <c r="U247" s="3"/>
      <c r="V247" s="3"/>
      <c r="W247" s="3"/>
      <c r="X247" s="3"/>
      <c r="Y247" s="3"/>
      <c r="Z247" s="3"/>
    </row>
    <row r="248" spans="1:26" s="24" customFormat="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23"/>
      <c r="S248" s="23"/>
      <c r="T248" s="23"/>
      <c r="U248" s="3"/>
      <c r="V248" s="3"/>
      <c r="W248" s="3"/>
      <c r="X248" s="3"/>
      <c r="Y248" s="3"/>
      <c r="Z248" s="3"/>
    </row>
    <row r="249" spans="1:26" s="24" customFormat="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23"/>
      <c r="S249" s="23"/>
      <c r="T249" s="23"/>
      <c r="U249" s="3"/>
      <c r="V249" s="3"/>
      <c r="W249" s="3"/>
      <c r="X249" s="3"/>
      <c r="Y249" s="3"/>
      <c r="Z249" s="3"/>
    </row>
    <row r="250" spans="1:26" s="24" customFormat="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23"/>
      <c r="S250" s="23"/>
      <c r="T250" s="23"/>
      <c r="U250" s="3"/>
      <c r="V250" s="3"/>
      <c r="W250" s="3"/>
      <c r="X250" s="3"/>
      <c r="Y250" s="3"/>
      <c r="Z250" s="3"/>
    </row>
    <row r="251" spans="1:26" s="24" customFormat="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23"/>
      <c r="S251" s="23"/>
      <c r="T251" s="23"/>
      <c r="U251" s="3"/>
      <c r="V251" s="3"/>
      <c r="W251" s="3"/>
      <c r="X251" s="3"/>
      <c r="Y251" s="3"/>
      <c r="Z251" s="3"/>
    </row>
    <row r="252" spans="1:26" s="24" customFormat="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23"/>
      <c r="S252" s="23"/>
      <c r="T252" s="23"/>
      <c r="U252" s="3"/>
      <c r="V252" s="3"/>
      <c r="W252" s="3"/>
      <c r="X252" s="3"/>
      <c r="Y252" s="3"/>
      <c r="Z252" s="3"/>
    </row>
    <row r="253" spans="1:26" s="24" customFormat="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23"/>
      <c r="S253" s="23"/>
      <c r="T253" s="23"/>
      <c r="U253" s="3"/>
      <c r="V253" s="3"/>
      <c r="W253" s="3"/>
      <c r="X253" s="3"/>
      <c r="Y253" s="3"/>
      <c r="Z253" s="3"/>
    </row>
    <row r="254" spans="1:26" s="24" customFormat="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23"/>
      <c r="S254" s="23"/>
      <c r="T254" s="23"/>
      <c r="U254" s="3"/>
      <c r="V254" s="3"/>
      <c r="W254" s="3"/>
      <c r="X254" s="3"/>
      <c r="Y254" s="3"/>
      <c r="Z254" s="3"/>
    </row>
    <row r="255" spans="1:26" s="24" customFormat="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23"/>
      <c r="S255" s="23"/>
      <c r="T255" s="23"/>
      <c r="U255" s="3"/>
      <c r="V255" s="3"/>
      <c r="W255" s="3"/>
      <c r="X255" s="3"/>
      <c r="Y255" s="3"/>
      <c r="Z255" s="3"/>
    </row>
    <row r="256" spans="1:26" s="24" customFormat="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23"/>
      <c r="S256" s="23"/>
      <c r="T256" s="23"/>
      <c r="U256" s="3"/>
      <c r="V256" s="3"/>
      <c r="W256" s="3"/>
      <c r="X256" s="3"/>
      <c r="Y256" s="3"/>
      <c r="Z256" s="3"/>
    </row>
    <row r="257" spans="1:26" s="24" customFormat="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23"/>
      <c r="S257" s="23"/>
      <c r="T257" s="23"/>
      <c r="U257" s="3"/>
      <c r="V257" s="3"/>
      <c r="W257" s="3"/>
      <c r="X257" s="3"/>
      <c r="Y257" s="3"/>
      <c r="Z257" s="3"/>
    </row>
    <row r="258" spans="1:26" s="24" customFormat="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23"/>
      <c r="S258" s="23"/>
      <c r="T258" s="23"/>
      <c r="U258" s="3"/>
      <c r="V258" s="3"/>
      <c r="W258" s="3"/>
      <c r="X258" s="3"/>
      <c r="Y258" s="3"/>
      <c r="Z258" s="3"/>
    </row>
    <row r="259" spans="1:26" s="24" customFormat="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23"/>
      <c r="S259" s="23"/>
      <c r="T259" s="23"/>
      <c r="U259" s="3"/>
      <c r="V259" s="3"/>
      <c r="W259" s="3"/>
      <c r="X259" s="3"/>
      <c r="Y259" s="3"/>
      <c r="Z259" s="3"/>
    </row>
    <row r="260" spans="1:26" s="24" customFormat="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23"/>
      <c r="S260" s="23"/>
      <c r="T260" s="23"/>
      <c r="U260" s="3"/>
      <c r="V260" s="3"/>
      <c r="W260" s="3"/>
      <c r="X260" s="3"/>
      <c r="Y260" s="3"/>
      <c r="Z260" s="3"/>
    </row>
    <row r="261" spans="1:26" s="24" customFormat="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23"/>
      <c r="S261" s="23"/>
      <c r="T261" s="23"/>
      <c r="U261" s="3"/>
      <c r="V261" s="3"/>
      <c r="W261" s="3"/>
      <c r="X261" s="3"/>
      <c r="Y261" s="3"/>
      <c r="Z261" s="3"/>
    </row>
    <row r="262" spans="1:26" s="24" customFormat="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23"/>
      <c r="S262" s="23"/>
      <c r="T262" s="23"/>
      <c r="U262" s="3"/>
      <c r="V262" s="3"/>
      <c r="W262" s="3"/>
      <c r="X262" s="3"/>
      <c r="Y262" s="3"/>
      <c r="Z262" s="3"/>
    </row>
    <row r="263" spans="1:26" s="24" customFormat="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23"/>
      <c r="S263" s="23"/>
      <c r="T263" s="23"/>
      <c r="U263" s="3"/>
      <c r="V263" s="3"/>
      <c r="W263" s="3"/>
      <c r="X263" s="3"/>
      <c r="Y263" s="3"/>
      <c r="Z263" s="3"/>
    </row>
    <row r="264" spans="1:26" s="24" customFormat="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23"/>
      <c r="S264" s="23"/>
      <c r="T264" s="23"/>
      <c r="U264" s="3"/>
      <c r="V264" s="3"/>
      <c r="W264" s="3"/>
      <c r="X264" s="3"/>
      <c r="Y264" s="3"/>
      <c r="Z264" s="3"/>
    </row>
    <row r="265" spans="1:26" s="24" customFormat="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23"/>
      <c r="S265" s="23"/>
      <c r="T265" s="23"/>
      <c r="U265" s="3"/>
      <c r="V265" s="3"/>
      <c r="W265" s="3"/>
      <c r="X265" s="3"/>
      <c r="Y265" s="3"/>
      <c r="Z265" s="3"/>
    </row>
    <row r="266" spans="1:26" s="24" customFormat="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23"/>
      <c r="S266" s="23"/>
      <c r="T266" s="23"/>
      <c r="U266" s="3"/>
      <c r="V266" s="3"/>
      <c r="W266" s="3"/>
      <c r="X266" s="3"/>
      <c r="Y266" s="3"/>
      <c r="Z266" s="3"/>
    </row>
    <row r="267" spans="1:26" s="24" customFormat="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23"/>
      <c r="S267" s="23"/>
      <c r="T267" s="23"/>
      <c r="U267" s="3"/>
      <c r="V267" s="3"/>
      <c r="W267" s="3"/>
      <c r="X267" s="3"/>
      <c r="Y267" s="3"/>
      <c r="Z267" s="3"/>
    </row>
    <row r="268" spans="1:26" s="24" customFormat="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23"/>
      <c r="S268" s="23"/>
      <c r="T268" s="23"/>
      <c r="U268" s="3"/>
      <c r="V268" s="3"/>
      <c r="W268" s="3"/>
      <c r="X268" s="3"/>
      <c r="Y268" s="3"/>
      <c r="Z268" s="3"/>
    </row>
    <row r="269" spans="1:26" s="24" customFormat="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23"/>
      <c r="S269" s="23"/>
      <c r="T269" s="23"/>
      <c r="U269" s="3"/>
      <c r="V269" s="3"/>
      <c r="W269" s="3"/>
      <c r="X269" s="3"/>
      <c r="Y269" s="3"/>
      <c r="Z269" s="3"/>
    </row>
    <row r="270" spans="1:26" s="24" customFormat="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23"/>
      <c r="S270" s="23"/>
      <c r="T270" s="23"/>
      <c r="U270" s="3"/>
      <c r="V270" s="3"/>
      <c r="W270" s="3"/>
      <c r="X270" s="3"/>
      <c r="Y270" s="3"/>
      <c r="Z270" s="3"/>
    </row>
    <row r="271" spans="1:26" s="24" customFormat="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23"/>
      <c r="S271" s="23"/>
      <c r="T271" s="23"/>
      <c r="U271" s="3"/>
      <c r="V271" s="3"/>
      <c r="W271" s="3"/>
      <c r="X271" s="3"/>
      <c r="Y271" s="3"/>
      <c r="Z271" s="3"/>
    </row>
    <row r="272" spans="1:26" s="24" customFormat="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23"/>
      <c r="S272" s="23"/>
      <c r="T272" s="23"/>
      <c r="U272" s="3"/>
      <c r="V272" s="3"/>
      <c r="W272" s="3"/>
      <c r="X272" s="3"/>
      <c r="Y272" s="3"/>
      <c r="Z272" s="3"/>
    </row>
    <row r="273" spans="1:26" s="24" customFormat="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23"/>
      <c r="S273" s="23"/>
      <c r="T273" s="23"/>
      <c r="U273" s="3"/>
      <c r="V273" s="3"/>
      <c r="W273" s="3"/>
      <c r="X273" s="3"/>
      <c r="Y273" s="3"/>
      <c r="Z273" s="3"/>
    </row>
    <row r="274" spans="1:26" s="24" customFormat="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23"/>
      <c r="S274" s="23"/>
      <c r="T274" s="23"/>
      <c r="U274" s="3"/>
      <c r="V274" s="3"/>
      <c r="W274" s="3"/>
      <c r="X274" s="3"/>
      <c r="Y274" s="3"/>
      <c r="Z274" s="3"/>
    </row>
    <row r="275" spans="1:26" s="24" customFormat="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23"/>
      <c r="S275" s="23"/>
      <c r="T275" s="23"/>
      <c r="U275" s="3"/>
      <c r="V275" s="3"/>
      <c r="W275" s="3"/>
      <c r="X275" s="3"/>
      <c r="Y275" s="3"/>
      <c r="Z275" s="3"/>
    </row>
    <row r="276" spans="1:26" s="24" customFormat="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23"/>
      <c r="S276" s="23"/>
      <c r="T276" s="23"/>
      <c r="U276" s="3"/>
      <c r="V276" s="3"/>
      <c r="W276" s="3"/>
      <c r="X276" s="3"/>
      <c r="Y276" s="3"/>
      <c r="Z276" s="3"/>
    </row>
    <row r="277" spans="1:26" s="24" customFormat="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23"/>
      <c r="S277" s="23"/>
      <c r="T277" s="23"/>
      <c r="U277" s="3"/>
      <c r="V277" s="3"/>
      <c r="W277" s="3"/>
      <c r="X277" s="3"/>
      <c r="Y277" s="3"/>
      <c r="Z277" s="3"/>
    </row>
    <row r="278" spans="1:26" s="24" customFormat="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23"/>
      <c r="S278" s="23"/>
      <c r="T278" s="23"/>
      <c r="U278" s="3"/>
      <c r="V278" s="3"/>
      <c r="W278" s="3"/>
      <c r="X278" s="3"/>
      <c r="Y278" s="3"/>
      <c r="Z278" s="3"/>
    </row>
    <row r="279" spans="1:26" s="24" customFormat="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23"/>
      <c r="S279" s="23"/>
      <c r="T279" s="23"/>
      <c r="U279" s="3"/>
      <c r="V279" s="3"/>
      <c r="W279" s="3"/>
      <c r="X279" s="3"/>
      <c r="Y279" s="3"/>
      <c r="Z279" s="3"/>
    </row>
    <row r="280" spans="1:26" s="24" customFormat="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23"/>
      <c r="S280" s="23"/>
      <c r="T280" s="23"/>
      <c r="U280" s="3"/>
      <c r="V280" s="3"/>
      <c r="W280" s="3"/>
      <c r="X280" s="3"/>
      <c r="Y280" s="3"/>
      <c r="Z280" s="3"/>
    </row>
    <row r="281" spans="1:26" s="24" customFormat="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23"/>
      <c r="S281" s="23"/>
      <c r="T281" s="23"/>
      <c r="U281" s="3"/>
      <c r="V281" s="3"/>
      <c r="W281" s="3"/>
      <c r="X281" s="3"/>
      <c r="Y281" s="3"/>
      <c r="Z281" s="3"/>
    </row>
    <row r="282" spans="1:26" s="24" customFormat="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23"/>
      <c r="S282" s="23"/>
      <c r="T282" s="23"/>
      <c r="U282" s="3"/>
      <c r="V282" s="3"/>
      <c r="W282" s="3"/>
      <c r="X282" s="3"/>
      <c r="Y282" s="3"/>
      <c r="Z282" s="3"/>
    </row>
    <row r="283" spans="1:26" s="24" customFormat="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23"/>
      <c r="S283" s="23"/>
      <c r="T283" s="23"/>
      <c r="U283" s="3"/>
      <c r="V283" s="3"/>
      <c r="W283" s="3"/>
      <c r="X283" s="3"/>
      <c r="Y283" s="3"/>
      <c r="Z283" s="3"/>
    </row>
    <row r="284" spans="1:26" s="24" customFormat="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23"/>
      <c r="S284" s="23"/>
      <c r="T284" s="23"/>
      <c r="U284" s="3"/>
      <c r="V284" s="3"/>
      <c r="W284" s="3"/>
      <c r="X284" s="3"/>
      <c r="Y284" s="3"/>
      <c r="Z284" s="3"/>
    </row>
    <row r="285" spans="1:26" s="24" customFormat="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23"/>
      <c r="S285" s="23"/>
      <c r="T285" s="23"/>
      <c r="U285" s="3"/>
      <c r="V285" s="3"/>
      <c r="W285" s="3"/>
      <c r="X285" s="3"/>
      <c r="Y285" s="3"/>
      <c r="Z285" s="3"/>
    </row>
    <row r="286" spans="1:26" s="24" customFormat="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23"/>
      <c r="S286" s="23"/>
      <c r="T286" s="23"/>
      <c r="U286" s="3"/>
      <c r="V286" s="3"/>
      <c r="W286" s="3"/>
      <c r="X286" s="3"/>
      <c r="Y286" s="3"/>
      <c r="Z286" s="3"/>
    </row>
    <row r="287" spans="1:26" s="24" customFormat="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23"/>
      <c r="S287" s="23"/>
      <c r="T287" s="23"/>
      <c r="U287" s="3"/>
      <c r="V287" s="3"/>
      <c r="W287" s="3"/>
      <c r="X287" s="3"/>
      <c r="Y287" s="3"/>
      <c r="Z287" s="3"/>
    </row>
    <row r="288" spans="1:26" s="24" customFormat="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23"/>
      <c r="S288" s="23"/>
      <c r="T288" s="23"/>
      <c r="U288" s="3"/>
      <c r="V288" s="3"/>
      <c r="W288" s="3"/>
      <c r="X288" s="3"/>
      <c r="Y288" s="3"/>
      <c r="Z288" s="3"/>
    </row>
    <row r="289" spans="1:26" s="24" customFormat="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23"/>
      <c r="S289" s="23"/>
      <c r="T289" s="23"/>
      <c r="U289" s="3"/>
      <c r="V289" s="3"/>
      <c r="W289" s="3"/>
      <c r="X289" s="3"/>
      <c r="Y289" s="3"/>
      <c r="Z289" s="3"/>
    </row>
    <row r="290" spans="1:26" s="24" customFormat="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23"/>
      <c r="S290" s="23"/>
      <c r="T290" s="23"/>
      <c r="U290" s="3"/>
      <c r="V290" s="3"/>
      <c r="W290" s="3"/>
      <c r="X290" s="3"/>
      <c r="Y290" s="3"/>
      <c r="Z290" s="3"/>
    </row>
    <row r="291" spans="1:26" s="24" customFormat="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23"/>
      <c r="S291" s="23"/>
      <c r="T291" s="23"/>
      <c r="U291" s="3"/>
      <c r="V291" s="3"/>
      <c r="W291" s="3"/>
      <c r="X291" s="3"/>
      <c r="Y291" s="3"/>
      <c r="Z291" s="3"/>
    </row>
    <row r="292" spans="1:26" s="24" customFormat="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23"/>
      <c r="S292" s="23"/>
      <c r="T292" s="23"/>
      <c r="U292" s="3"/>
      <c r="V292" s="3"/>
      <c r="W292" s="3"/>
      <c r="X292" s="3"/>
      <c r="Y292" s="3"/>
      <c r="Z292" s="3"/>
    </row>
    <row r="293" spans="1:26" s="24" customFormat="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23"/>
      <c r="S293" s="23"/>
      <c r="T293" s="23"/>
      <c r="U293" s="3"/>
      <c r="V293" s="3"/>
      <c r="W293" s="3"/>
      <c r="X293" s="3"/>
      <c r="Y293" s="3"/>
      <c r="Z293" s="3"/>
    </row>
    <row r="294" spans="1:26" s="24" customFormat="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23"/>
      <c r="S294" s="23"/>
      <c r="T294" s="23"/>
      <c r="U294" s="3"/>
      <c r="V294" s="3"/>
      <c r="W294" s="3"/>
      <c r="X294" s="3"/>
      <c r="Y294" s="3"/>
      <c r="Z294" s="3"/>
    </row>
    <row r="295" spans="1:26" s="24" customFormat="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23"/>
      <c r="S295" s="23"/>
      <c r="T295" s="23"/>
      <c r="U295" s="3"/>
      <c r="V295" s="3"/>
      <c r="W295" s="3"/>
      <c r="X295" s="3"/>
      <c r="Y295" s="3"/>
      <c r="Z295" s="3"/>
    </row>
    <row r="296" spans="1:26" s="24" customFormat="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23"/>
      <c r="S296" s="23"/>
      <c r="T296" s="23"/>
      <c r="U296" s="3"/>
      <c r="V296" s="3"/>
      <c r="W296" s="3"/>
      <c r="X296" s="3"/>
      <c r="Y296" s="3"/>
      <c r="Z296" s="3"/>
    </row>
    <row r="297" spans="1:26" s="24" customFormat="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23"/>
      <c r="S297" s="23"/>
      <c r="T297" s="23"/>
      <c r="U297" s="3"/>
      <c r="V297" s="3"/>
      <c r="W297" s="3"/>
      <c r="X297" s="3"/>
      <c r="Y297" s="3"/>
      <c r="Z297" s="3"/>
    </row>
    <row r="298" spans="1:26" s="24" customFormat="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23"/>
      <c r="S298" s="23"/>
      <c r="T298" s="23"/>
      <c r="U298" s="3"/>
      <c r="V298" s="3"/>
      <c r="W298" s="3"/>
      <c r="X298" s="3"/>
      <c r="Y298" s="3"/>
      <c r="Z298" s="3"/>
    </row>
    <row r="299" spans="1:26" s="24" customFormat="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23"/>
      <c r="S299" s="23"/>
      <c r="T299" s="23"/>
      <c r="U299" s="3"/>
      <c r="V299" s="3"/>
      <c r="W299" s="3"/>
      <c r="X299" s="3"/>
      <c r="Y299" s="3"/>
      <c r="Z299" s="3"/>
    </row>
    <row r="300" spans="1:26" s="24" customFormat="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23"/>
      <c r="S300" s="23"/>
      <c r="T300" s="23"/>
      <c r="U300" s="3"/>
      <c r="V300" s="3"/>
      <c r="W300" s="3"/>
      <c r="X300" s="3"/>
      <c r="Y300" s="3"/>
      <c r="Z300" s="3"/>
    </row>
    <row r="301" spans="1:26" s="24" customFormat="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23"/>
      <c r="S301" s="23"/>
      <c r="T301" s="23"/>
      <c r="U301" s="3"/>
      <c r="V301" s="3"/>
      <c r="W301" s="3"/>
      <c r="X301" s="3"/>
      <c r="Y301" s="3"/>
      <c r="Z301" s="3"/>
    </row>
    <row r="302" spans="1:26" s="24" customFormat="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23"/>
      <c r="S302" s="23"/>
      <c r="T302" s="23"/>
      <c r="U302" s="3"/>
      <c r="V302" s="3"/>
      <c r="W302" s="3"/>
      <c r="X302" s="3"/>
      <c r="Y302" s="3"/>
      <c r="Z302" s="3"/>
    </row>
    <row r="303" spans="1:26" s="24" customFormat="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23"/>
      <c r="S303" s="23"/>
      <c r="T303" s="23"/>
      <c r="U303" s="3"/>
      <c r="V303" s="3"/>
      <c r="W303" s="3"/>
      <c r="X303" s="3"/>
      <c r="Y303" s="3"/>
      <c r="Z303" s="3"/>
    </row>
    <row r="304" spans="1:26" s="24" customFormat="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23"/>
      <c r="S304" s="23"/>
      <c r="T304" s="23"/>
      <c r="U304" s="3"/>
      <c r="V304" s="3"/>
      <c r="W304" s="3"/>
      <c r="X304" s="3"/>
      <c r="Y304" s="3"/>
      <c r="Z304" s="3"/>
    </row>
    <row r="305" spans="1:26" s="24" customFormat="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23"/>
      <c r="S305" s="23"/>
      <c r="T305" s="23"/>
      <c r="U305" s="3"/>
      <c r="V305" s="3"/>
      <c r="W305" s="3"/>
      <c r="X305" s="3"/>
      <c r="Y305" s="3"/>
      <c r="Z305" s="3"/>
    </row>
    <row r="306" spans="1:26" s="24" customFormat="1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23"/>
      <c r="S306" s="23"/>
      <c r="T306" s="23"/>
      <c r="U306" s="3"/>
      <c r="V306" s="3"/>
      <c r="W306" s="3"/>
      <c r="X306" s="3"/>
      <c r="Y306" s="3"/>
      <c r="Z306" s="3"/>
    </row>
    <row r="307" spans="1:26" s="24" customFormat="1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23"/>
      <c r="S307" s="23"/>
      <c r="T307" s="23"/>
      <c r="U307" s="3"/>
      <c r="V307" s="3"/>
      <c r="W307" s="3"/>
      <c r="X307" s="3"/>
      <c r="Y307" s="3"/>
      <c r="Z307" s="3"/>
    </row>
    <row r="308" spans="1:26" s="24" customFormat="1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23"/>
      <c r="S308" s="23"/>
      <c r="T308" s="23"/>
      <c r="U308" s="3"/>
      <c r="V308" s="3"/>
      <c r="W308" s="3"/>
      <c r="X308" s="3"/>
      <c r="Y308" s="3"/>
      <c r="Z308" s="3"/>
    </row>
    <row r="309" spans="1:26" s="24" customFormat="1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23"/>
      <c r="S309" s="23"/>
      <c r="T309" s="23"/>
      <c r="U309" s="3"/>
      <c r="V309" s="3"/>
      <c r="W309" s="3"/>
      <c r="X309" s="3"/>
      <c r="Y309" s="3"/>
      <c r="Z309" s="3"/>
    </row>
    <row r="310" spans="1:26" s="24" customFormat="1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23"/>
      <c r="S310" s="23"/>
      <c r="T310" s="23"/>
      <c r="U310" s="3"/>
      <c r="V310" s="3"/>
      <c r="W310" s="3"/>
      <c r="X310" s="3"/>
      <c r="Y310" s="3"/>
      <c r="Z310" s="3"/>
    </row>
    <row r="311" spans="1:26" s="24" customFormat="1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23"/>
      <c r="S311" s="23"/>
      <c r="T311" s="23"/>
      <c r="U311" s="3"/>
      <c r="V311" s="3"/>
      <c r="W311" s="3"/>
      <c r="X311" s="3"/>
      <c r="Y311" s="3"/>
      <c r="Z311" s="3"/>
    </row>
    <row r="312" spans="1:26" s="24" customFormat="1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23"/>
      <c r="S312" s="23"/>
      <c r="T312" s="23"/>
      <c r="U312" s="3"/>
      <c r="V312" s="3"/>
      <c r="W312" s="3"/>
      <c r="X312" s="3"/>
      <c r="Y312" s="3"/>
      <c r="Z312" s="3"/>
    </row>
    <row r="313" spans="1:26" s="24" customFormat="1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23"/>
      <c r="S313" s="23"/>
      <c r="T313" s="23"/>
      <c r="U313" s="3"/>
      <c r="V313" s="3"/>
      <c r="W313" s="3"/>
      <c r="X313" s="3"/>
      <c r="Y313" s="3"/>
      <c r="Z313" s="3"/>
    </row>
    <row r="314" spans="1:26" s="24" customFormat="1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23"/>
      <c r="S314" s="23"/>
      <c r="T314" s="23"/>
      <c r="U314" s="3"/>
      <c r="V314" s="3"/>
      <c r="W314" s="3"/>
      <c r="X314" s="3"/>
      <c r="Y314" s="3"/>
      <c r="Z314" s="3"/>
    </row>
    <row r="315" spans="1:26" s="24" customFormat="1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23"/>
      <c r="S315" s="23"/>
      <c r="T315" s="23"/>
      <c r="U315" s="3"/>
      <c r="V315" s="3"/>
      <c r="W315" s="3"/>
      <c r="X315" s="3"/>
      <c r="Y315" s="3"/>
      <c r="Z315" s="3"/>
    </row>
    <row r="316" spans="1:26" s="24" customFormat="1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23"/>
      <c r="S316" s="23"/>
      <c r="T316" s="23"/>
      <c r="U316" s="3"/>
      <c r="V316" s="3"/>
      <c r="W316" s="3"/>
      <c r="X316" s="3"/>
      <c r="Y316" s="3"/>
      <c r="Z316" s="3"/>
    </row>
    <row r="317" spans="1:26" s="24" customFormat="1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23"/>
      <c r="S317" s="23"/>
      <c r="T317" s="23"/>
      <c r="U317" s="3"/>
      <c r="V317" s="3"/>
      <c r="W317" s="3"/>
      <c r="X317" s="3"/>
      <c r="Y317" s="3"/>
      <c r="Z317" s="3"/>
    </row>
    <row r="318" spans="1:26" s="24" customFormat="1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23"/>
      <c r="S318" s="23"/>
      <c r="T318" s="23"/>
      <c r="U318" s="3"/>
      <c r="V318" s="3"/>
      <c r="W318" s="3"/>
      <c r="X318" s="3"/>
      <c r="Y318" s="3"/>
      <c r="Z318" s="3"/>
    </row>
    <row r="319" spans="1:26" s="24" customFormat="1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23"/>
      <c r="S319" s="23"/>
      <c r="T319" s="23"/>
      <c r="U319" s="3"/>
      <c r="V319" s="3"/>
      <c r="W319" s="3"/>
      <c r="X319" s="3"/>
      <c r="Y319" s="3"/>
      <c r="Z319" s="3"/>
    </row>
    <row r="320" spans="1:26" s="24" customFormat="1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23"/>
      <c r="S320" s="23"/>
      <c r="T320" s="23"/>
      <c r="U320" s="3"/>
      <c r="V320" s="3"/>
      <c r="W320" s="3"/>
      <c r="X320" s="3"/>
      <c r="Y320" s="3"/>
      <c r="Z320" s="3"/>
    </row>
    <row r="321" spans="1:26" s="24" customFormat="1" ht="12.75">
      <c r="A321"/>
      <c r="B321" s="3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 s="14"/>
      <c r="S321" s="14"/>
      <c r="T321" s="14"/>
      <c r="U321"/>
      <c r="V321"/>
      <c r="W321"/>
      <c r="X321" s="3"/>
      <c r="Y321" s="3"/>
      <c r="Z321" s="3"/>
    </row>
    <row r="322" spans="1:26" s="24" customFormat="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 s="14"/>
      <c r="S322" s="14"/>
      <c r="T322" s="14"/>
      <c r="U322"/>
      <c r="V322"/>
      <c r="W322"/>
      <c r="X322" s="3"/>
      <c r="Y322" s="3"/>
      <c r="Z322" s="3"/>
    </row>
    <row r="323" spans="1:26" s="24" customFormat="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 s="14"/>
      <c r="S323" s="14"/>
      <c r="T323" s="14"/>
      <c r="U323"/>
      <c r="V323"/>
      <c r="W323"/>
      <c r="X323" s="3"/>
      <c r="Y323" s="3"/>
      <c r="Z323" s="3"/>
    </row>
    <row r="324" spans="1:26" s="24" customFormat="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 s="14"/>
      <c r="S324" s="14"/>
      <c r="T324" s="14"/>
      <c r="U324"/>
      <c r="V324"/>
      <c r="W324"/>
      <c r="X324" s="3"/>
      <c r="Y324" s="3"/>
      <c r="Z324" s="3"/>
    </row>
    <row r="325" spans="1:26" s="24" customFormat="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 s="14"/>
      <c r="S325" s="14"/>
      <c r="T325" s="14"/>
      <c r="U325"/>
      <c r="V325"/>
      <c r="W325"/>
      <c r="X325" s="3"/>
      <c r="Y325" s="3"/>
      <c r="Z325" s="3"/>
    </row>
    <row r="326" spans="1:26" s="24" customFormat="1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 s="14"/>
      <c r="S326" s="14"/>
      <c r="T326" s="14"/>
      <c r="U326"/>
      <c r="V326"/>
      <c r="W326"/>
      <c r="X326" s="3"/>
      <c r="Y326" s="3"/>
      <c r="Z326" s="3"/>
    </row>
    <row r="327" spans="1:26" s="24" customFormat="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 s="14"/>
      <c r="S327" s="14"/>
      <c r="T327" s="14"/>
      <c r="U327"/>
      <c r="V327"/>
      <c r="W327"/>
      <c r="X327" s="3"/>
      <c r="Y327" s="3"/>
      <c r="Z327" s="3"/>
    </row>
    <row r="328" spans="1:26" s="24" customFormat="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 s="14"/>
      <c r="S328" s="14"/>
      <c r="T328" s="14"/>
      <c r="U328"/>
      <c r="V328"/>
      <c r="W328"/>
      <c r="X328" s="3"/>
      <c r="Y328" s="3"/>
      <c r="Z328" s="3"/>
    </row>
    <row r="329" spans="1:26" s="24" customFormat="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 s="14"/>
      <c r="S329" s="14"/>
      <c r="T329" s="14"/>
      <c r="U329"/>
      <c r="V329"/>
      <c r="W329"/>
      <c r="X329" s="3"/>
      <c r="Y329" s="3"/>
      <c r="Z329" s="3"/>
    </row>
    <row r="330" spans="1:26" s="24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 s="14"/>
      <c r="S330" s="14"/>
      <c r="T330" s="14"/>
      <c r="U330"/>
      <c r="V330"/>
      <c r="W330"/>
      <c r="X330" s="3"/>
      <c r="Y330" s="3"/>
      <c r="Z330" s="3"/>
    </row>
    <row r="331" spans="1:26" s="24" customFormat="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 s="14"/>
      <c r="S331" s="14"/>
      <c r="T331" s="14"/>
      <c r="U331"/>
      <c r="V331"/>
      <c r="W331"/>
      <c r="X331" s="3"/>
      <c r="Y331" s="3"/>
      <c r="Z331" s="3"/>
    </row>
    <row r="332" spans="1:26" s="24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 s="14"/>
      <c r="S332" s="14"/>
      <c r="T332" s="14"/>
      <c r="U332"/>
      <c r="V332"/>
      <c r="W332"/>
      <c r="X332" s="3"/>
      <c r="Y332" s="3"/>
      <c r="Z332" s="3"/>
    </row>
    <row r="333" spans="1:26" s="24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 s="14"/>
      <c r="S333" s="14"/>
      <c r="T333" s="14"/>
      <c r="U333"/>
      <c r="V333"/>
      <c r="W333"/>
      <c r="X333" s="3"/>
      <c r="Y333" s="3"/>
      <c r="Z333" s="3"/>
    </row>
    <row r="334" spans="1:26" s="24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 s="14"/>
      <c r="S334" s="14"/>
      <c r="T334" s="14"/>
      <c r="U334"/>
      <c r="V334"/>
      <c r="W334"/>
      <c r="X334" s="3"/>
      <c r="Y334" s="3"/>
      <c r="Z334" s="3"/>
    </row>
    <row r="335" spans="1:26" s="24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 s="14"/>
      <c r="S335" s="14"/>
      <c r="T335" s="14"/>
      <c r="U335"/>
      <c r="V335"/>
      <c r="W335"/>
      <c r="X335" s="3"/>
      <c r="Y335" s="3"/>
      <c r="Z335" s="3"/>
    </row>
    <row r="336" spans="1:26" s="24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 s="14"/>
      <c r="S336" s="14"/>
      <c r="T336" s="14"/>
      <c r="U336"/>
      <c r="V336"/>
      <c r="W336"/>
      <c r="X336" s="3"/>
      <c r="Y336" s="3"/>
      <c r="Z336" s="3"/>
    </row>
    <row r="337" spans="1:26" s="24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 s="14"/>
      <c r="S337" s="14"/>
      <c r="T337" s="14"/>
      <c r="U337"/>
      <c r="V337"/>
      <c r="W337"/>
      <c r="X337" s="3"/>
      <c r="Y337" s="3"/>
      <c r="Z337" s="3"/>
    </row>
  </sheetData>
  <printOptions horizontalCentered="1"/>
  <pageMargins left="0.5" right="0.5" top="0.5" bottom="0.5" header="0.4" footer="0.4"/>
  <pageSetup fitToHeight="1" fitToWidth="1" horizontalDpi="600" verticalDpi="600" orientation="landscape" scale="64" r:id="rId1"/>
  <headerFooter alignWithMargins="0">
    <oddFooter>&amp;L       &amp;"Arial,Bold Italic"&amp;12Page &amp;P&amp;"Arial,Italic"&amp;10       Prepared by Julien J. Studley, Inc.   &amp;D   &amp;8(&amp;F/&amp;A)</oddFooter>
  </headerFooter>
  <rowBreaks count="1" manualBreakCount="1">
    <brk id="3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N/A</dc:creator>
  <cp:keywords/>
  <dc:description/>
  <cp:lastModifiedBy>Kyle Cascioli</cp:lastModifiedBy>
  <cp:lastPrinted>2004-05-18T18:27:02Z</cp:lastPrinted>
  <dcterms:created xsi:type="dcterms:W3CDTF">1997-03-03T17:16:42Z</dcterms:created>
  <dcterms:modified xsi:type="dcterms:W3CDTF">2004-05-25T22:36:07Z</dcterms:modified>
  <cp:category/>
  <cp:version/>
  <cp:contentType/>
  <cp:contentStatus/>
</cp:coreProperties>
</file>